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ctbank-my.sharepoint.com/personal/rym_cherif_bct_gov_tn/Documents/Disque D/RCHERIF/Organismes/NSDD/PDEB/PDEB202603/Récap/"/>
    </mc:Choice>
  </mc:AlternateContent>
  <xr:revisionPtr revIDLastSave="498" documentId="8_{9D346699-06AE-4148-AB98-610A567F18C7}" xr6:coauthVersionLast="47" xr6:coauthVersionMax="47" xr10:uidLastSave="{6309BC5E-6B13-480C-B8B6-8AFB520C5BE2}"/>
  <bookViews>
    <workbookView xWindow="-120" yWindow="-120" windowWidth="18510" windowHeight="15600" xr2:uid="{00000000-000D-0000-FFFF-FFFF00000000}"/>
  </bookViews>
  <sheets>
    <sheet name="Dette Externe" sheetId="1" r:id="rId1"/>
  </sheets>
  <definedNames>
    <definedName name="_xlnm.Print_Area" localSheetId="0">'Dette Externe'!$B$11:$AI$70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J66" i="1" l="1"/>
  <c r="AJ60" i="1"/>
  <c r="AJ54" i="1"/>
  <c r="AJ47" i="1"/>
  <c r="AJ40" i="1" s="1"/>
  <c r="AJ41" i="1"/>
  <c r="AJ33" i="1"/>
  <c r="AJ27" i="1"/>
  <c r="AJ19" i="1"/>
  <c r="AJ13" i="1"/>
  <c r="AJ12" i="1"/>
  <c r="AI12" i="1"/>
  <c r="AI66" i="1"/>
  <c r="AI60" i="1"/>
  <c r="AI54" i="1"/>
  <c r="AI47" i="1"/>
  <c r="AI41" i="1"/>
  <c r="AI40" i="1"/>
  <c r="AI33" i="1"/>
  <c r="AI27" i="1"/>
  <c r="AI19" i="1"/>
  <c r="AI13" i="1"/>
  <c r="AH13" i="1"/>
  <c r="AH19" i="1"/>
  <c r="AH27" i="1"/>
  <c r="AH33" i="1"/>
  <c r="AH41" i="1"/>
  <c r="AH47" i="1"/>
  <c r="AH54" i="1"/>
  <c r="AH60" i="1"/>
  <c r="AH66" i="1"/>
  <c r="AG54" i="1"/>
  <c r="AF54" i="1"/>
  <c r="AE54" i="1"/>
  <c r="AF47" i="1"/>
  <c r="AG47" i="1"/>
  <c r="AI26" i="1" l="1"/>
  <c r="AJ26" i="1"/>
  <c r="AJ53" i="1"/>
  <c r="AI53" i="1"/>
  <c r="AH53" i="1"/>
  <c r="AH40" i="1"/>
  <c r="AH26" i="1"/>
  <c r="AH12" i="1"/>
  <c r="AG13" i="1"/>
  <c r="AG19" i="1"/>
  <c r="AG27" i="1"/>
  <c r="AG33" i="1"/>
  <c r="AG41" i="1"/>
  <c r="AG40" i="1" s="1"/>
  <c r="AG60" i="1"/>
  <c r="AG53" i="1" s="1"/>
  <c r="AG66" i="1"/>
  <c r="AF13" i="1"/>
  <c r="AF19" i="1"/>
  <c r="AF27" i="1"/>
  <c r="AF33" i="1"/>
  <c r="AF41" i="1"/>
  <c r="AF60" i="1"/>
  <c r="AF53" i="1" s="1"/>
  <c r="AF66" i="1"/>
  <c r="AI70" i="1" l="1"/>
  <c r="AJ70" i="1"/>
  <c r="AH70" i="1"/>
  <c r="AG26" i="1"/>
  <c r="AG12" i="1"/>
  <c r="AF40" i="1"/>
  <c r="AF26" i="1"/>
  <c r="AF12" i="1"/>
  <c r="AE33" i="1"/>
  <c r="AE27" i="1"/>
  <c r="AG70" i="1" l="1"/>
  <c r="AF70" i="1"/>
  <c r="AE26" i="1"/>
  <c r="AC60" i="1" l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AC19" i="1"/>
  <c r="AB19" i="1"/>
  <c r="AA19" i="1"/>
  <c r="Z19" i="1"/>
  <c r="Z12" i="1" s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AC13" i="1"/>
  <c r="AB13" i="1"/>
  <c r="AA13" i="1"/>
  <c r="Z13" i="1"/>
  <c r="Y13" i="1"/>
  <c r="X13" i="1"/>
  <c r="X12" i="1" s="1"/>
  <c r="W13" i="1"/>
  <c r="V13" i="1"/>
  <c r="U13" i="1"/>
  <c r="T13" i="1"/>
  <c r="T12" i="1" s="1"/>
  <c r="S13" i="1"/>
  <c r="R13" i="1"/>
  <c r="R12" i="1" s="1"/>
  <c r="Q13" i="1"/>
  <c r="Q12" i="1" s="1"/>
  <c r="P13" i="1"/>
  <c r="P12" i="1" s="1"/>
  <c r="O13" i="1"/>
  <c r="O12" i="1" s="1"/>
  <c r="N13" i="1"/>
  <c r="M13" i="1"/>
  <c r="L13" i="1"/>
  <c r="L12" i="1" s="1"/>
  <c r="K13" i="1"/>
  <c r="J13" i="1"/>
  <c r="J12" i="1" s="1"/>
  <c r="I13" i="1"/>
  <c r="I12" i="1" s="1"/>
  <c r="H13" i="1"/>
  <c r="H12" i="1" s="1"/>
  <c r="G13" i="1"/>
  <c r="G12" i="1" s="1"/>
  <c r="F13" i="1"/>
  <c r="E13" i="1"/>
  <c r="AC12" i="1"/>
  <c r="AA12" i="1"/>
  <c r="Y12" i="1"/>
  <c r="V12" i="1"/>
  <c r="U12" i="1"/>
  <c r="S12" i="1"/>
  <c r="M12" i="1"/>
  <c r="K12" i="1"/>
  <c r="E12" i="1"/>
  <c r="AD66" i="1"/>
  <c r="AE66" i="1"/>
  <c r="AD60" i="1"/>
  <c r="AE60" i="1"/>
  <c r="AD54" i="1"/>
  <c r="AD47" i="1"/>
  <c r="AE47" i="1"/>
  <c r="AD41" i="1"/>
  <c r="AE41" i="1"/>
  <c r="AD33" i="1"/>
  <c r="AD27" i="1"/>
  <c r="AD19" i="1"/>
  <c r="AE19" i="1"/>
  <c r="AD13" i="1"/>
  <c r="AE13" i="1"/>
  <c r="N12" i="1" l="1"/>
  <c r="F12" i="1"/>
  <c r="AB12" i="1"/>
  <c r="W12" i="1"/>
  <c r="AE53" i="1"/>
  <c r="AD53" i="1"/>
  <c r="AE40" i="1"/>
  <c r="AD40" i="1"/>
  <c r="AD26" i="1"/>
  <c r="AE12" i="1"/>
  <c r="AD12" i="1"/>
  <c r="AE70" i="1" l="1"/>
  <c r="AD70" i="1"/>
  <c r="AC66" i="1"/>
  <c r="AC54" i="1"/>
  <c r="AC53" i="1" s="1"/>
  <c r="AC41" i="1"/>
  <c r="AC33" i="1"/>
  <c r="AC27" i="1"/>
  <c r="AC40" i="1" l="1"/>
  <c r="AC2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AB27" i="1"/>
  <c r="AC70" i="1" l="1"/>
  <c r="AA33" i="1"/>
  <c r="AB66" i="1"/>
  <c r="AA66" i="1"/>
  <c r="AB54" i="1"/>
  <c r="AA54" i="1"/>
  <c r="AB41" i="1"/>
  <c r="AA41" i="1"/>
  <c r="AB33" i="1"/>
  <c r="AA27" i="1"/>
  <c r="AA40" i="1" l="1"/>
  <c r="AB26" i="1"/>
  <c r="AA26" i="1"/>
  <c r="AA53" i="1"/>
  <c r="AB53" i="1"/>
  <c r="AB40" i="1"/>
  <c r="T41" i="1"/>
  <c r="Y66" i="1"/>
  <c r="Z66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E54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U41" i="1"/>
  <c r="V41" i="1"/>
  <c r="W41" i="1"/>
  <c r="X41" i="1"/>
  <c r="Y41" i="1"/>
  <c r="Z41" i="1"/>
  <c r="E41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E33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E27" i="1"/>
  <c r="C8" i="1"/>
  <c r="C7" i="1"/>
  <c r="U26" i="1" l="1"/>
  <c r="Q26" i="1"/>
  <c r="I26" i="1"/>
  <c r="L53" i="1"/>
  <c r="Z26" i="1"/>
  <c r="L40" i="1"/>
  <c r="X53" i="1"/>
  <c r="W26" i="1"/>
  <c r="O26" i="1"/>
  <c r="X26" i="1"/>
  <c r="K53" i="1"/>
  <c r="P26" i="1"/>
  <c r="AA70" i="1"/>
  <c r="T26" i="1"/>
  <c r="L26" i="1"/>
  <c r="AB70" i="1"/>
  <c r="S40" i="1"/>
  <c r="R53" i="1"/>
  <c r="R40" i="1"/>
  <c r="J53" i="1"/>
  <c r="E53" i="1"/>
  <c r="Y26" i="1"/>
  <c r="W40" i="1"/>
  <c r="V40" i="1"/>
  <c r="T53" i="1"/>
  <c r="Q53" i="1"/>
  <c r="P53" i="1"/>
  <c r="M53" i="1"/>
  <c r="O40" i="1"/>
  <c r="N40" i="1"/>
  <c r="I53" i="1"/>
  <c r="J40" i="1"/>
  <c r="G40" i="1"/>
  <c r="F40" i="1"/>
  <c r="H53" i="1"/>
  <c r="N26" i="1"/>
  <c r="V26" i="1"/>
  <c r="R26" i="1"/>
  <c r="F26" i="1"/>
  <c r="H26" i="1"/>
  <c r="Z40" i="1"/>
  <c r="Y40" i="1"/>
  <c r="Q40" i="1"/>
  <c r="I40" i="1"/>
  <c r="X40" i="1"/>
  <c r="P40" i="1"/>
  <c r="H40" i="1"/>
  <c r="E40" i="1"/>
  <c r="Z53" i="1"/>
  <c r="Y53" i="1"/>
  <c r="U53" i="1"/>
  <c r="S53" i="1"/>
  <c r="U40" i="1"/>
  <c r="M40" i="1"/>
  <c r="K40" i="1"/>
  <c r="T40" i="1"/>
  <c r="G26" i="1"/>
  <c r="M26" i="1"/>
  <c r="W53" i="1"/>
  <c r="O53" i="1"/>
  <c r="G53" i="1"/>
  <c r="V53" i="1"/>
  <c r="N53" i="1"/>
  <c r="F53" i="1"/>
  <c r="S26" i="1"/>
  <c r="K26" i="1"/>
  <c r="J26" i="1"/>
  <c r="E26" i="1"/>
  <c r="X70" i="1" l="1"/>
  <c r="L70" i="1"/>
  <c r="M70" i="1"/>
  <c r="W70" i="1"/>
  <c r="Q70" i="1"/>
  <c r="N70" i="1"/>
  <c r="I70" i="1"/>
  <c r="V70" i="1"/>
  <c r="Y70" i="1"/>
  <c r="U70" i="1"/>
  <c r="P70" i="1"/>
  <c r="O70" i="1"/>
  <c r="G70" i="1"/>
  <c r="H70" i="1"/>
  <c r="R70" i="1"/>
  <c r="F70" i="1"/>
  <c r="E70" i="1"/>
  <c r="Z70" i="1"/>
  <c r="T70" i="1"/>
  <c r="J70" i="1"/>
  <c r="S70" i="1"/>
  <c r="K70" i="1"/>
</calcChain>
</file>

<file path=xl/sharedStrings.xml><?xml version="1.0" encoding="utf-8"?>
<sst xmlns="http://schemas.openxmlformats.org/spreadsheetml/2006/main" count="294" uniqueCount="156">
  <si>
    <t>General Government</t>
  </si>
  <si>
    <t>Short-term</t>
  </si>
  <si>
    <t>Debt securities</t>
  </si>
  <si>
    <t>Loans</t>
  </si>
  <si>
    <t>Trade credit and advances</t>
  </si>
  <si>
    <t>Long-term</t>
  </si>
  <si>
    <t>Central Bank</t>
  </si>
  <si>
    <t>Deposit-Taking Corporations, except the Central Bank</t>
  </si>
  <si>
    <t>Other Sectors</t>
  </si>
  <si>
    <t>Direct Investment: Intercompany Lending</t>
  </si>
  <si>
    <t xml:space="preserve">Debt liabilities of direct investment enterprises to direct investors              </t>
  </si>
  <si>
    <t xml:space="preserve">Debt liabilities of direct investors to direct investment enterprises </t>
  </si>
  <si>
    <t>Debt liabilities to fellow enterprises</t>
  </si>
  <si>
    <t>Gross External Debt Position</t>
  </si>
  <si>
    <t>Currency and deposits</t>
  </si>
  <si>
    <t>Other debt liabilities</t>
  </si>
  <si>
    <t>Special drawing rights (allocations)</t>
  </si>
  <si>
    <t xml:space="preserve">Special drawing rights (allocations) </t>
  </si>
  <si>
    <t>2018-Q1</t>
  </si>
  <si>
    <t>2018-Q2</t>
  </si>
  <si>
    <t>2018-Q3</t>
  </si>
  <si>
    <t>2019-Q1</t>
  </si>
  <si>
    <t>2019-Q2</t>
  </si>
  <si>
    <t>Descriptor</t>
  </si>
  <si>
    <t>Descripteur</t>
  </si>
  <si>
    <t>Indicator</t>
  </si>
  <si>
    <t>DG_BP6_XDC</t>
  </si>
  <si>
    <t>DG_S_BP6_XDC</t>
  </si>
  <si>
    <t>DG_SC_BP6_XDC</t>
  </si>
  <si>
    <t>DG_SD_BP6_XDC</t>
  </si>
  <si>
    <t>DG_SL_BP6_XDC</t>
  </si>
  <si>
    <t>DG_SR_BP6_XDC</t>
  </si>
  <si>
    <t>DG_SO_BP6_XDC</t>
  </si>
  <si>
    <t>DG_L_BP6_XDC</t>
  </si>
  <si>
    <t>DG_LS_BP6_XDC</t>
  </si>
  <si>
    <t>DG_LC_BP6_XDC</t>
  </si>
  <si>
    <t>DG_LD_BP6_XDC</t>
  </si>
  <si>
    <t>DG_LL_BP6_XDC</t>
  </si>
  <si>
    <t>DG_LR_BP6_XDC</t>
  </si>
  <si>
    <t>DG_LO_BP6_XDC</t>
  </si>
  <si>
    <t>DCB_BP6_XDC</t>
  </si>
  <si>
    <t>DCB_S_BP6_XDC</t>
  </si>
  <si>
    <t>DCB_SC_BP6_XDC</t>
  </si>
  <si>
    <t>DCB_SD_BP6_XDC</t>
  </si>
  <si>
    <t>DCB_SL_BP6_XDC</t>
  </si>
  <si>
    <t>DCB_LR_BP6_XDC</t>
  </si>
  <si>
    <t>DCB_LO_BP6_XDC</t>
  </si>
  <si>
    <t>DCB_L_BP6_XDC</t>
  </si>
  <si>
    <t>DCB_LS_BP6_XDC</t>
  </si>
  <si>
    <t>DCB_LC_BP6_XDC</t>
  </si>
  <si>
    <t>DCB_LD_BP6_XDC</t>
  </si>
  <si>
    <t>DCB_LL_BP6_XDC</t>
  </si>
  <si>
    <t>DODC_BP6_XDC</t>
  </si>
  <si>
    <t>DODC_S_BP6_XDC</t>
  </si>
  <si>
    <t>DODC_SC_BP6_XDC</t>
  </si>
  <si>
    <t>DODC_SD_BP6_XDC</t>
  </si>
  <si>
    <t>DODC_SL_BP6_XDC</t>
  </si>
  <si>
    <t>DODC_SR_BP6_XDC</t>
  </si>
  <si>
    <t>DODC_SO_BP6_XDC</t>
  </si>
  <si>
    <t>DODC_L_BP6_XDC</t>
  </si>
  <si>
    <t>DODC_LC_BP6_XDC</t>
  </si>
  <si>
    <t>DODC_LD_BP6_XDC</t>
  </si>
  <si>
    <t>DODC_LL_BP6_XDC</t>
  </si>
  <si>
    <t>DODC_LR_BP6_XDC</t>
  </si>
  <si>
    <t>DODC_LO_BP6_XDC</t>
  </si>
  <si>
    <t>DODS_BP6_XDC</t>
  </si>
  <si>
    <t>DIL_A_BP6_XDC</t>
  </si>
  <si>
    <t>DIL_BP6_XDC</t>
  </si>
  <si>
    <t>D_BP6_XDC</t>
  </si>
  <si>
    <t>Country Code</t>
  </si>
  <si>
    <t>Court terme</t>
  </si>
  <si>
    <t>Titres de créance</t>
  </si>
  <si>
    <t>Prêts</t>
  </si>
  <si>
    <t>Long terme</t>
  </si>
  <si>
    <t>Banque centrale</t>
  </si>
  <si>
    <t>Autres secteurs</t>
  </si>
  <si>
    <t>Numéraire et dépôts</t>
  </si>
  <si>
    <t>Investissements directs : crédits interentreprises</t>
  </si>
  <si>
    <t>Passifs sous forme de dette des entreprises d’investissement direct envers les investisseurs directs</t>
  </si>
  <si>
    <t>Passifs sous forme de dette des investisseurs directs envers les entreprises d’investissement direct</t>
  </si>
  <si>
    <t>Passifs sous forme de dette entre entreprises sœurs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</si>
  <si>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</si>
  <si>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</si>
  <si>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</si>
  <si>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</si>
  <si>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</si>
  <si>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</si>
  <si>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</si>
  <si>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IIP5</t>
  </si>
  <si>
    <t>Dataset</t>
  </si>
  <si>
    <t>REF_AREA</t>
  </si>
  <si>
    <t>TN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</si>
  <si>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</si>
  <si>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</si>
  <si>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</si>
  <si>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</si>
  <si>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</si>
  <si>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</si>
  <si>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</si>
  <si>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</si>
  <si>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Q</t>
  </si>
  <si>
    <t>2019-Q3</t>
  </si>
  <si>
    <t>DCB_SR_BP6_XDC</t>
  </si>
  <si>
    <t>DCB_SO_BP6_XDC</t>
  </si>
  <si>
    <t>DODS_L_BP6_XDC</t>
  </si>
  <si>
    <t>DODS_LC_BP6_XDC</t>
  </si>
  <si>
    <t>DODS_LD_BP6_XDC</t>
  </si>
  <si>
    <t>DODS_LL_BP6_XDC</t>
  </si>
  <si>
    <t>DODS_LR_BP6_XDC</t>
  </si>
  <si>
    <t>DODS_LO_BP6_XDC</t>
  </si>
  <si>
    <t>DODS_S_BP6_XDC</t>
  </si>
  <si>
    <t>DODS_SC_BP6_XDC</t>
  </si>
  <si>
    <t>DODS_SD_BP6_XDC</t>
  </si>
  <si>
    <t>DODS_SL_BP6_XDC</t>
  </si>
  <si>
    <t>DODS_SR_BP6_XDC</t>
  </si>
  <si>
    <t>DODS_SO_BP6_XDC</t>
  </si>
  <si>
    <t>2018-Q4</t>
  </si>
  <si>
    <t>Position Dette Exterieure Brute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</si>
  <si>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</si>
  <si>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</si>
  <si>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</si>
  <si>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</si>
  <si>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</si>
  <si>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</si>
  <si>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</si>
  <si>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</si>
  <si>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</si>
  <si>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</si>
  <si>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</si>
  <si>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</si>
  <si>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</si>
  <si>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2023-Q1</t>
  </si>
  <si>
    <t>2023-Q2</t>
  </si>
  <si>
    <t>2023-Q3</t>
  </si>
  <si>
    <t>2023-Q4</t>
  </si>
  <si>
    <t>2024-Q1</t>
  </si>
  <si>
    <t>DILD_BP6_XDC</t>
  </si>
  <si>
    <t>DILA_BP6_XDC</t>
  </si>
  <si>
    <t>2024-Q2</t>
  </si>
  <si>
    <t>2024-Q3</t>
  </si>
  <si>
    <t>Administrations publiques</t>
  </si>
  <si>
    <t>Crédits commerciaux et avances</t>
  </si>
  <si>
    <t>Autres passifs sous forme de dette</t>
  </si>
  <si>
    <t>Droits de tirage spéciaux (allocations)</t>
  </si>
  <si>
    <t>Institutions de dépôts, à l'exception de la Banque centrale</t>
  </si>
  <si>
    <t>2024-Q4</t>
  </si>
  <si>
    <t>*Regroupe les données de court terme et de long terme de la rubrique "Numéraire et dépôts".</t>
  </si>
  <si>
    <t>**Regroupe les données de court terme et de long terme de la rubrique "Autres passifs sous forme de dette".</t>
  </si>
  <si>
    <t>Currency and deposits*</t>
  </si>
  <si>
    <t>Numéraire et dépôts*</t>
  </si>
  <si>
    <t>Other debt liabilities**</t>
  </si>
  <si>
    <t>Autres passifs sous forme de dette**</t>
  </si>
  <si>
    <t>2025-Q1</t>
  </si>
  <si>
    <t>2025-Q2</t>
  </si>
  <si>
    <t>2025-Q3</t>
  </si>
  <si>
    <t>2025-Q4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</si>
</sst>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%"/>
    <numFmt numFmtId="165" formatCode="0.000%"/>
    <numFmt numFmtId="166" formatCode="_-* #,##0.0_-;\-* #,##0.0_-;_-* &quot;-&quot;??_-;_-@_-"/>
    <numFmt numFmtId="167" formatCode="_-* #,##0.0\ _€_-;\-* #,##0.0\ _€_-;_-* &quot;-&quot;?\ _€_-;_-@_-"/>
  </numFmts>
  <fonts count="11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5"/>
      <name val="Times New Roman"/>
      <family val="1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7" fontId="2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0" borderId="0" xfId="0" applyFont="1"/>
    <xf numFmtId="0" fontId="6" fillId="2" borderId="2" xfId="0" applyFont="1" applyFill="1" applyBorder="1"/>
    <xf numFmtId="0" fontId="6" fillId="2" borderId="5" xfId="0" applyFont="1" applyFill="1" applyBorder="1"/>
    <xf numFmtId="0" fontId="6" fillId="2" borderId="7" xfId="0" applyFont="1" applyFill="1" applyBorder="1"/>
    <xf numFmtId="0" fontId="5" fillId="4" borderId="3" xfId="0" applyFont="1" applyFill="1" applyBorder="1"/>
    <xf numFmtId="0" fontId="5" fillId="4" borderId="4" xfId="0" applyFont="1" applyFill="1" applyBorder="1"/>
    <xf numFmtId="0" fontId="5" fillId="4" borderId="0" xfId="0" applyFont="1" applyFill="1"/>
    <xf numFmtId="0" fontId="5" fillId="4" borderId="6" xfId="0" applyFont="1" applyFill="1" applyBorder="1"/>
    <xf numFmtId="0" fontId="5" fillId="4" borderId="8" xfId="0" applyFont="1" applyFill="1" applyBorder="1"/>
    <xf numFmtId="0" fontId="5" fillId="4" borderId="9" xfId="0" applyFont="1" applyFill="1" applyBorder="1"/>
    <xf numFmtId="0" fontId="5" fillId="4" borderId="3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9" fillId="0" borderId="0" xfId="0" applyFont="1"/>
    <xf numFmtId="2" fontId="0" fillId="0" borderId="0" xfId="0" applyNumberFormat="1"/>
    <xf numFmtId="164" fontId="0" fillId="0" borderId="0" xfId="1" applyNumberFormat="1" applyFont="1"/>
    <xf numFmtId="165" fontId="0" fillId="0" borderId="0" xfId="1" applyNumberFormat="1" applyFont="1"/>
    <xf numFmtId="166" fontId="1" fillId="2" borderId="1" xfId="2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>
      <alignment horizontal="center" vertical="center" wrapText="1"/>
    </xf>
    <xf numFmtId="166" fontId="1" fillId="3" borderId="1" xfId="2" applyNumberFormat="1" applyFont="1" applyFill="1" applyBorder="1" applyAlignment="1">
      <alignment horizontal="left" vertical="center" wrapText="1"/>
    </xf>
    <xf numFmtId="166" fontId="2" fillId="3" borderId="1" xfId="2" applyNumberFormat="1" applyFont="1" applyFill="1" applyBorder="1" applyAlignment="1">
      <alignment horizontal="right" vertical="center" wrapText="1"/>
    </xf>
    <xf numFmtId="166" fontId="3" fillId="4" borderId="1" xfId="2" applyNumberFormat="1" applyFont="1" applyFill="1" applyBorder="1" applyAlignment="1">
      <alignment horizontal="left" vertical="center" wrapText="1" indent="2"/>
    </xf>
    <xf numFmtId="166" fontId="3" fillId="4" borderId="1" xfId="2" applyNumberFormat="1" applyFont="1" applyFill="1" applyBorder="1" applyAlignment="1">
      <alignment horizontal="left" vertical="center" wrapText="1"/>
    </xf>
    <xf numFmtId="166" fontId="2" fillId="4" borderId="1" xfId="2" applyNumberFormat="1" applyFont="1" applyFill="1" applyBorder="1" applyAlignment="1">
      <alignment horizontal="right" vertical="center" wrapText="1"/>
    </xf>
    <xf numFmtId="166" fontId="4" fillId="0" borderId="1" xfId="2" applyNumberFormat="1" applyFont="1" applyBorder="1" applyAlignment="1">
      <alignment horizontal="left" vertical="center" wrapText="1" indent="4"/>
    </xf>
    <xf numFmtId="166" fontId="4" fillId="0" borderId="1" xfId="2" applyNumberFormat="1" applyFont="1" applyBorder="1" applyAlignment="1">
      <alignment horizontal="left" vertical="center" wrapText="1"/>
    </xf>
    <xf numFmtId="166" fontId="2" fillId="0" borderId="1" xfId="2" applyNumberFormat="1" applyFont="1" applyBorder="1" applyAlignment="1">
      <alignment horizontal="right" vertical="center" wrapText="1"/>
    </xf>
    <xf numFmtId="166" fontId="2" fillId="0" borderId="10" xfId="2" applyNumberFormat="1" applyFont="1" applyBorder="1" applyAlignment="1">
      <alignment horizontal="right" vertical="center" wrapText="1"/>
    </xf>
    <xf numFmtId="166" fontId="8" fillId="0" borderId="1" xfId="2" applyNumberFormat="1" applyFont="1" applyBorder="1" applyAlignment="1">
      <alignment horizontal="right" vertical="center" wrapText="1"/>
    </xf>
    <xf numFmtId="166" fontId="1" fillId="3" borderId="1" xfId="2" applyNumberFormat="1" applyFont="1" applyFill="1" applyBorder="1" applyAlignment="1">
      <alignment horizontal="left" vertical="center"/>
    </xf>
    <xf numFmtId="166" fontId="2" fillId="3" borderId="1" xfId="2" applyNumberFormat="1" applyFont="1" applyFill="1" applyBorder="1" applyAlignment="1">
      <alignment horizontal="right" vertical="center"/>
    </xf>
    <xf numFmtId="166" fontId="4" fillId="0" borderId="1" xfId="2" applyNumberFormat="1" applyFont="1" applyBorder="1" applyAlignment="1">
      <alignment horizontal="left" vertical="center" indent="2"/>
    </xf>
    <xf numFmtId="166" fontId="1" fillId="2" borderId="1" xfId="2" applyNumberFormat="1" applyFont="1" applyFill="1" applyBorder="1" applyAlignment="1">
      <alignment horizontal="left" vertical="center" wrapText="1"/>
    </xf>
    <xf numFmtId="166" fontId="2" fillId="2" borderId="1" xfId="2" applyNumberFormat="1" applyFont="1" applyFill="1" applyBorder="1" applyAlignment="1">
      <alignment horizontal="right" vertical="center" wrapText="1"/>
    </xf>
    <xf numFmtId="167" fontId="0" fillId="0" borderId="0" xfId="0" applyNumberFormat="1"/>
  </cellXfs>
  <cellStyles count="4">
    <cellStyle name="Milliers" xfId="2" builtinId="3"/>
    <cellStyle name="Normal" xfId="0" builtinId="0"/>
    <cellStyle name="Normal 2" xfId="3" xr:uid="{5C16BD58-556E-4077-840B-CF31A4CBBF85}"/>
    <cellStyle name="Pourcentage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33"/>
  <sheetViews>
    <sheetView tabSelected="1" zoomScale="120" zoomScaleNormal="120" workbookViewId="0">
      <pane xSplit="4" ySplit="11" topLeftCell="AA12" activePane="bottomRight" state="frozen"/>
      <selection pane="topRight" activeCell="E1" sqref="E1"/>
      <selection pane="bottomLeft" activeCell="A12" sqref="A12"/>
      <selection pane="bottomRight" activeCell="AF73" sqref="AF73:AJ73"/>
    </sheetView>
  </sheetViews>
  <sheetFormatPr baseColWidth="10" defaultColWidth="10.85546875" defaultRowHeight="15" x14ac:dyDescent="0.25"/>
  <cols>
    <col min="1" max="1" width="17.28515625" hidden="1" customWidth="1"/>
    <col min="2" max="2" width="17.85546875" customWidth="1"/>
    <col min="3" max="3" width="16.5703125" customWidth="1"/>
    <col min="4" max="4" width="14" customWidth="1"/>
    <col min="5" max="29" width="10.7109375" customWidth="1"/>
    <col min="30" max="31" width="10.85546875" customWidth="1"/>
    <col min="32" max="32" width="11.42578125" customWidth="1"/>
    <col min="33" max="36" width="11.42578125" bestFit="1" customWidth="1"/>
  </cols>
  <sheetData>
    <row r="1" spans="1:36" ht="15.75" thickBot="1" x14ac:dyDescent="0.3">
      <c r="A1" s="8"/>
      <c r="B1" s="8"/>
      <c r="C1" s="8"/>
      <c r="D1" s="8"/>
      <c r="E1" s="8"/>
    </row>
    <row r="2" spans="1:36" x14ac:dyDescent="0.25">
      <c r="A2" s="9" t="s">
        <v>81</v>
      </c>
      <c r="B2" s="12" t="s">
        <v>82</v>
      </c>
      <c r="C2" s="13" t="s">
        <v>83</v>
      </c>
      <c r="D2" s="8"/>
      <c r="E2" s="8"/>
    </row>
    <row r="3" spans="1:36" x14ac:dyDescent="0.25">
      <c r="A3" s="10" t="s">
        <v>84</v>
      </c>
      <c r="B3" s="14" t="s">
        <v>85</v>
      </c>
      <c r="C3" s="15" t="s">
        <v>86</v>
      </c>
      <c r="D3" s="8"/>
      <c r="E3" s="8"/>
    </row>
    <row r="4" spans="1:36" x14ac:dyDescent="0.25">
      <c r="A4" s="10" t="s">
        <v>87</v>
      </c>
      <c r="B4" s="14" t="s">
        <v>88</v>
      </c>
      <c r="C4" s="15" t="s">
        <v>89</v>
      </c>
      <c r="D4" s="8"/>
      <c r="E4" s="8"/>
    </row>
    <row r="5" spans="1:36" x14ac:dyDescent="0.25">
      <c r="A5" s="10" t="s">
        <v>90</v>
      </c>
      <c r="B5" s="14" t="s">
        <v>91</v>
      </c>
      <c r="C5" s="15" t="s">
        <v>92</v>
      </c>
      <c r="D5" s="8"/>
      <c r="E5" s="8"/>
    </row>
    <row r="6" spans="1:36" ht="15.75" thickBot="1" x14ac:dyDescent="0.3">
      <c r="A6" s="11" t="s">
        <v>93</v>
      </c>
      <c r="B6" s="16" t="s">
        <v>94</v>
      </c>
      <c r="C6" s="17" t="s">
        <v>95</v>
      </c>
      <c r="D6" s="8"/>
      <c r="E6" s="8"/>
    </row>
    <row r="7" spans="1:36" x14ac:dyDescent="0.25">
      <c r="A7" s="10" t="s">
        <v>96</v>
      </c>
      <c r="B7" s="18">
        <v>6</v>
      </c>
      <c r="C7" s="19" t="str">
        <f>"Scale = "&amp;IF(B7=0,"Unit",(IF(B7=3,"Thousand",(IF(B7=6,"Million",(IF(B7=9,"Billion")))))))</f>
        <v>Scale = Million</v>
      </c>
      <c r="D7" s="8"/>
      <c r="E7" s="8"/>
    </row>
    <row r="8" spans="1:36" x14ac:dyDescent="0.25">
      <c r="A8" s="10" t="s">
        <v>97</v>
      </c>
      <c r="B8" s="14" t="s">
        <v>100</v>
      </c>
      <c r="C8" s="20" t="str">
        <f>"Frequency = "&amp;IF(B8="A","Annual",IF(B8="Q", "Quarterly", "Monthly"))</f>
        <v>Frequency = Quarterly</v>
      </c>
      <c r="D8" s="8"/>
      <c r="E8" s="8"/>
    </row>
    <row r="9" spans="1:36" ht="15.75" thickBot="1" x14ac:dyDescent="0.3">
      <c r="A9" s="11" t="s">
        <v>98</v>
      </c>
      <c r="B9" s="16"/>
      <c r="C9" s="17" t="s">
        <v>99</v>
      </c>
      <c r="D9" s="8"/>
      <c r="E9" s="8"/>
    </row>
    <row r="10" spans="1:36" x14ac:dyDescent="0.25">
      <c r="B10" s="8"/>
      <c r="C10" s="8"/>
      <c r="D10" s="8"/>
      <c r="E10" s="8"/>
    </row>
    <row r="11" spans="1:36" x14ac:dyDescent="0.25">
      <c r="A11" s="3" t="s">
        <v>69</v>
      </c>
      <c r="B11" s="26" t="s">
        <v>23</v>
      </c>
      <c r="C11" s="26" t="s">
        <v>24</v>
      </c>
      <c r="D11" s="26" t="s">
        <v>25</v>
      </c>
      <c r="E11" s="27" t="s">
        <v>18</v>
      </c>
      <c r="F11" s="27" t="s">
        <v>19</v>
      </c>
      <c r="G11" s="27" t="s">
        <v>20</v>
      </c>
      <c r="H11" s="27" t="s">
        <v>116</v>
      </c>
      <c r="I11" s="27" t="s">
        <v>21</v>
      </c>
      <c r="J11" s="27" t="s">
        <v>22</v>
      </c>
      <c r="K11" s="27" t="s">
        <v>101</v>
      </c>
      <c r="L11" s="27" t="s">
        <v>118</v>
      </c>
      <c r="M11" s="27" t="s">
        <v>119</v>
      </c>
      <c r="N11" s="27" t="s">
        <v>120</v>
      </c>
      <c r="O11" s="27" t="s">
        <v>121</v>
      </c>
      <c r="P11" s="27" t="s">
        <v>122</v>
      </c>
      <c r="Q11" s="27" t="s">
        <v>123</v>
      </c>
      <c r="R11" s="27" t="s">
        <v>124</v>
      </c>
      <c r="S11" s="27" t="s">
        <v>125</v>
      </c>
      <c r="T11" s="27" t="s">
        <v>126</v>
      </c>
      <c r="U11" s="27" t="s">
        <v>127</v>
      </c>
      <c r="V11" s="27" t="s">
        <v>128</v>
      </c>
      <c r="W11" s="27" t="s">
        <v>129</v>
      </c>
      <c r="X11" s="27" t="s">
        <v>130</v>
      </c>
      <c r="Y11" s="27" t="s">
        <v>131</v>
      </c>
      <c r="Z11" s="27" t="s">
        <v>132</v>
      </c>
      <c r="AA11" s="27" t="s">
        <v>133</v>
      </c>
      <c r="AB11" s="27" t="s">
        <v>134</v>
      </c>
      <c r="AC11" s="27" t="s">
        <v>135</v>
      </c>
      <c r="AD11" s="27" t="s">
        <v>138</v>
      </c>
      <c r="AE11" s="27" t="s">
        <v>139</v>
      </c>
      <c r="AF11" s="27" t="s">
        <v>145</v>
      </c>
      <c r="AG11" s="4" t="s">
        <v>152</v>
      </c>
      <c r="AH11" s="27" t="s">
        <v>153</v>
      </c>
      <c r="AI11" s="4" t="s">
        <v>154</v>
      </c>
      <c r="AJ11" s="27" t="s">
        <v>155</v>
      </c>
    </row>
    <row r="12" spans="1:36" ht="24" x14ac:dyDescent="0.25">
      <c r="A12" s="5" t="s">
        <v>26</v>
      </c>
      <c r="B12" s="28" t="s">
        <v>0</v>
      </c>
      <c r="C12" s="28" t="s">
        <v>140</v>
      </c>
      <c r="D12" s="28" t="s">
        <v>26</v>
      </c>
      <c r="E12" s="29">
        <f>+E13+E19</f>
        <v>47297.899999999994</v>
      </c>
      <c r="F12" s="29">
        <f t="shared" ref="F12:AC12" si="0">+F13+F19</f>
        <v>50270.3</v>
      </c>
      <c r="G12" s="29">
        <f t="shared" si="0"/>
        <v>54971.600000000006</v>
      </c>
      <c r="H12" s="29">
        <f t="shared" si="0"/>
        <v>60808.599999999991</v>
      </c>
      <c r="I12" s="29">
        <f t="shared" si="0"/>
        <v>61201.5</v>
      </c>
      <c r="J12" s="29">
        <f t="shared" si="0"/>
        <v>59246.8</v>
      </c>
      <c r="K12" s="29">
        <f t="shared" si="0"/>
        <v>58951</v>
      </c>
      <c r="L12" s="29">
        <f t="shared" si="0"/>
        <v>59167.199999999997</v>
      </c>
      <c r="M12" s="29">
        <f t="shared" si="0"/>
        <v>60017</v>
      </c>
      <c r="N12" s="29">
        <f t="shared" si="0"/>
        <v>61091.199999999997</v>
      </c>
      <c r="O12" s="29">
        <f t="shared" si="0"/>
        <v>60693.5</v>
      </c>
      <c r="P12" s="29">
        <f t="shared" si="0"/>
        <v>61842.5</v>
      </c>
      <c r="Q12" s="29">
        <f t="shared" si="0"/>
        <v>61881.7</v>
      </c>
      <c r="R12" s="29">
        <f t="shared" si="0"/>
        <v>62642.6</v>
      </c>
      <c r="S12" s="29">
        <f t="shared" si="0"/>
        <v>62608.3</v>
      </c>
      <c r="T12" s="29">
        <f t="shared" si="0"/>
        <v>63495.4</v>
      </c>
      <c r="U12" s="29">
        <f t="shared" si="0"/>
        <v>63879.4</v>
      </c>
      <c r="V12" s="29">
        <f t="shared" si="0"/>
        <v>66832.700000000012</v>
      </c>
      <c r="W12" s="29">
        <f t="shared" si="0"/>
        <v>66852.399999999994</v>
      </c>
      <c r="X12" s="29">
        <f t="shared" si="0"/>
        <v>67277</v>
      </c>
      <c r="Y12" s="29">
        <f t="shared" si="0"/>
        <v>66802.2</v>
      </c>
      <c r="Z12" s="29">
        <f t="shared" si="0"/>
        <v>69144.5</v>
      </c>
      <c r="AA12" s="29">
        <f t="shared" si="0"/>
        <v>69284.7</v>
      </c>
      <c r="AB12" s="29">
        <f t="shared" si="0"/>
        <v>67501.899999999994</v>
      </c>
      <c r="AC12" s="29">
        <f t="shared" si="0"/>
        <v>63570.400000000001</v>
      </c>
      <c r="AD12" s="29">
        <f t="shared" ref="AD12:AE12" si="1">+AD13+AD19</f>
        <v>63168.2</v>
      </c>
      <c r="AE12" s="29">
        <f t="shared" si="1"/>
        <v>62162.3</v>
      </c>
      <c r="AF12" s="29">
        <f t="shared" ref="AF12:AG12" si="2">+AF13+AF19</f>
        <v>63011.8</v>
      </c>
      <c r="AG12" s="29">
        <f t="shared" si="2"/>
        <v>58561.2</v>
      </c>
      <c r="AH12" s="29">
        <f t="shared" ref="AH12" si="3">+AH13+AH19</f>
        <v>57443.199999999997</v>
      </c>
      <c r="AI12" s="29">
        <f>SUM(AI13,AI19)</f>
        <v>56418.5</v>
      </c>
      <c r="AJ12" s="29">
        <f>SUM(AJ13,AJ19)</f>
        <v>55903</v>
      </c>
    </row>
    <row r="13" spans="1:36" x14ac:dyDescent="0.25">
      <c r="A13" s="6" t="s">
        <v>27</v>
      </c>
      <c r="B13" s="30" t="s">
        <v>1</v>
      </c>
      <c r="C13" s="30" t="s">
        <v>70</v>
      </c>
      <c r="D13" s="31" t="s">
        <v>27</v>
      </c>
      <c r="E13" s="32">
        <f>SUM(E14:E18)</f>
        <v>0</v>
      </c>
      <c r="F13" s="32">
        <f t="shared" ref="F13:AC13" si="4">SUM(F14:F18)</f>
        <v>0</v>
      </c>
      <c r="G13" s="32">
        <f t="shared" si="4"/>
        <v>0</v>
      </c>
      <c r="H13" s="32">
        <f t="shared" si="4"/>
        <v>0</v>
      </c>
      <c r="I13" s="32">
        <f t="shared" si="4"/>
        <v>0</v>
      </c>
      <c r="J13" s="32">
        <f t="shared" si="4"/>
        <v>0</v>
      </c>
      <c r="K13" s="32">
        <f t="shared" si="4"/>
        <v>0</v>
      </c>
      <c r="L13" s="32">
        <f t="shared" si="4"/>
        <v>0</v>
      </c>
      <c r="M13" s="32">
        <f t="shared" si="4"/>
        <v>0</v>
      </c>
      <c r="N13" s="32">
        <f t="shared" si="4"/>
        <v>0</v>
      </c>
      <c r="O13" s="32">
        <f t="shared" si="4"/>
        <v>0</v>
      </c>
      <c r="P13" s="32">
        <f t="shared" si="4"/>
        <v>0</v>
      </c>
      <c r="Q13" s="32">
        <f t="shared" si="4"/>
        <v>0</v>
      </c>
      <c r="R13" s="32">
        <f t="shared" si="4"/>
        <v>0</v>
      </c>
      <c r="S13" s="32">
        <f t="shared" si="4"/>
        <v>0</v>
      </c>
      <c r="T13" s="32">
        <f t="shared" si="4"/>
        <v>0</v>
      </c>
      <c r="U13" s="32">
        <f t="shared" si="4"/>
        <v>0</v>
      </c>
      <c r="V13" s="32">
        <f t="shared" si="4"/>
        <v>0</v>
      </c>
      <c r="W13" s="32">
        <f t="shared" si="4"/>
        <v>0</v>
      </c>
      <c r="X13" s="32">
        <f t="shared" si="4"/>
        <v>0</v>
      </c>
      <c r="Y13" s="32">
        <f t="shared" si="4"/>
        <v>0</v>
      </c>
      <c r="Z13" s="32">
        <f t="shared" si="4"/>
        <v>0</v>
      </c>
      <c r="AA13" s="32">
        <f t="shared" si="4"/>
        <v>0</v>
      </c>
      <c r="AB13" s="32">
        <f t="shared" si="4"/>
        <v>0</v>
      </c>
      <c r="AC13" s="32">
        <f t="shared" si="4"/>
        <v>0</v>
      </c>
      <c r="AD13" s="32">
        <f t="shared" ref="AD13:AE13" si="5">SUM(AD14:AD18)</f>
        <v>0</v>
      </c>
      <c r="AE13" s="32">
        <f t="shared" si="5"/>
        <v>0</v>
      </c>
      <c r="AF13" s="32">
        <f t="shared" ref="AF13:AG13" si="6">SUM(AF14:AF18)</f>
        <v>0</v>
      </c>
      <c r="AG13" s="32">
        <f t="shared" si="6"/>
        <v>0</v>
      </c>
      <c r="AH13" s="32">
        <f t="shared" ref="AH13" si="7">SUM(AH14:AH18)</f>
        <v>0</v>
      </c>
      <c r="AI13" s="32">
        <f>SUM(AI14:AI18)</f>
        <v>0</v>
      </c>
      <c r="AJ13" s="32">
        <f>SUM(AJ14:AJ18)</f>
        <v>0</v>
      </c>
    </row>
    <row r="14" spans="1:36" ht="22.5" x14ac:dyDescent="0.25">
      <c r="A14" s="2" t="s">
        <v>28</v>
      </c>
      <c r="B14" s="33" t="s">
        <v>14</v>
      </c>
      <c r="C14" s="33" t="s">
        <v>76</v>
      </c>
      <c r="D14" s="34" t="s">
        <v>28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</row>
    <row r="15" spans="1:36" ht="22.5" x14ac:dyDescent="0.25">
      <c r="A15" s="2" t="s">
        <v>29</v>
      </c>
      <c r="B15" s="33" t="s">
        <v>2</v>
      </c>
      <c r="C15" s="33" t="s">
        <v>71</v>
      </c>
      <c r="D15" s="34" t="s">
        <v>29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</row>
    <row r="16" spans="1:36" x14ac:dyDescent="0.25">
      <c r="A16" s="2" t="s">
        <v>30</v>
      </c>
      <c r="B16" s="33" t="s">
        <v>3</v>
      </c>
      <c r="C16" s="33" t="s">
        <v>72</v>
      </c>
      <c r="D16" s="34" t="s">
        <v>30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</row>
    <row r="17" spans="1:36" ht="33.75" x14ac:dyDescent="0.25">
      <c r="A17" s="2" t="s">
        <v>31</v>
      </c>
      <c r="B17" s="33" t="s">
        <v>4</v>
      </c>
      <c r="C17" s="33" t="s">
        <v>141</v>
      </c>
      <c r="D17" s="34" t="s">
        <v>31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</row>
    <row r="18" spans="1:36" ht="33.75" x14ac:dyDescent="0.25">
      <c r="A18" s="2" t="s">
        <v>32</v>
      </c>
      <c r="B18" s="33" t="s">
        <v>15</v>
      </c>
      <c r="C18" s="33" t="s">
        <v>142</v>
      </c>
      <c r="D18" s="34" t="s">
        <v>32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</row>
    <row r="19" spans="1:36" x14ac:dyDescent="0.25">
      <c r="A19" s="6" t="s">
        <v>33</v>
      </c>
      <c r="B19" s="30" t="s">
        <v>5</v>
      </c>
      <c r="C19" s="30" t="s">
        <v>73</v>
      </c>
      <c r="D19" s="31" t="s">
        <v>33</v>
      </c>
      <c r="E19" s="32">
        <f t="shared" ref="E19:AC19" si="8">SUM(E20:E24)</f>
        <v>47297.899999999994</v>
      </c>
      <c r="F19" s="32">
        <f t="shared" si="8"/>
        <v>50270.3</v>
      </c>
      <c r="G19" s="32">
        <f t="shared" si="8"/>
        <v>54971.600000000006</v>
      </c>
      <c r="H19" s="32">
        <f t="shared" si="8"/>
        <v>60808.599999999991</v>
      </c>
      <c r="I19" s="32">
        <f t="shared" si="8"/>
        <v>61201.5</v>
      </c>
      <c r="J19" s="32">
        <f t="shared" si="8"/>
        <v>59246.8</v>
      </c>
      <c r="K19" s="32">
        <f t="shared" si="8"/>
        <v>58951</v>
      </c>
      <c r="L19" s="32">
        <f t="shared" si="8"/>
        <v>59167.199999999997</v>
      </c>
      <c r="M19" s="32">
        <f t="shared" si="8"/>
        <v>60017</v>
      </c>
      <c r="N19" s="32">
        <f t="shared" si="8"/>
        <v>61091.199999999997</v>
      </c>
      <c r="O19" s="32">
        <f t="shared" si="8"/>
        <v>60693.5</v>
      </c>
      <c r="P19" s="32">
        <f t="shared" si="8"/>
        <v>61842.5</v>
      </c>
      <c r="Q19" s="32">
        <f t="shared" si="8"/>
        <v>61881.7</v>
      </c>
      <c r="R19" s="32">
        <f t="shared" si="8"/>
        <v>62642.6</v>
      </c>
      <c r="S19" s="32">
        <f t="shared" si="8"/>
        <v>62608.3</v>
      </c>
      <c r="T19" s="32">
        <f t="shared" si="8"/>
        <v>63495.4</v>
      </c>
      <c r="U19" s="32">
        <f t="shared" si="8"/>
        <v>63879.4</v>
      </c>
      <c r="V19" s="32">
        <f t="shared" si="8"/>
        <v>66832.700000000012</v>
      </c>
      <c r="W19" s="32">
        <f t="shared" si="8"/>
        <v>66852.399999999994</v>
      </c>
      <c r="X19" s="32">
        <f t="shared" si="8"/>
        <v>67277</v>
      </c>
      <c r="Y19" s="32">
        <f t="shared" si="8"/>
        <v>66802.2</v>
      </c>
      <c r="Z19" s="32">
        <f t="shared" si="8"/>
        <v>69144.5</v>
      </c>
      <c r="AA19" s="32">
        <f t="shared" si="8"/>
        <v>69284.7</v>
      </c>
      <c r="AB19" s="32">
        <f t="shared" si="8"/>
        <v>67501.899999999994</v>
      </c>
      <c r="AC19" s="32">
        <f t="shared" si="8"/>
        <v>63570.400000000001</v>
      </c>
      <c r="AD19" s="32">
        <f t="shared" ref="AD19:AE19" si="9">SUM(AD20:AD24)</f>
        <v>63168.2</v>
      </c>
      <c r="AE19" s="32">
        <f t="shared" si="9"/>
        <v>62162.3</v>
      </c>
      <c r="AF19" s="32">
        <f t="shared" ref="AF19:AG19" si="10">SUM(AF20:AF24)</f>
        <v>63011.8</v>
      </c>
      <c r="AG19" s="32">
        <f t="shared" si="10"/>
        <v>58561.2</v>
      </c>
      <c r="AH19" s="32">
        <f t="shared" ref="AH19" si="11">SUM(AH20:AH24)</f>
        <v>57443.199999999997</v>
      </c>
      <c r="AI19" s="32">
        <f>SUM(AI20:AI25)</f>
        <v>56418.5</v>
      </c>
      <c r="AJ19" s="32">
        <f>SUM(AJ20:AJ25)</f>
        <v>55903</v>
      </c>
    </row>
    <row r="20" spans="1:36" ht="33.75" x14ac:dyDescent="0.25">
      <c r="A20" s="2" t="s">
        <v>34</v>
      </c>
      <c r="B20" s="33" t="s">
        <v>16</v>
      </c>
      <c r="C20" s="33" t="s">
        <v>143</v>
      </c>
      <c r="D20" s="34" t="s">
        <v>34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2081.9</v>
      </c>
      <c r="T20" s="35">
        <v>2103</v>
      </c>
      <c r="U20" s="35">
        <v>2119.8000000000002</v>
      </c>
      <c r="V20" s="35">
        <v>2145.9</v>
      </c>
      <c r="W20" s="35">
        <v>2165.3000000000002</v>
      </c>
      <c r="X20" s="35">
        <v>2139.8000000000002</v>
      </c>
      <c r="Y20" s="35">
        <v>2142.4</v>
      </c>
      <c r="Z20" s="35">
        <v>2159.8000000000002</v>
      </c>
      <c r="AA20" s="35">
        <v>2176.9</v>
      </c>
      <c r="AB20" s="35">
        <v>2151.8000000000002</v>
      </c>
      <c r="AC20" s="35">
        <v>2165.6</v>
      </c>
      <c r="AD20" s="35">
        <v>2164</v>
      </c>
      <c r="AE20" s="35">
        <v>2148</v>
      </c>
      <c r="AF20" s="35">
        <v>2176.6999999999998</v>
      </c>
      <c r="AG20" s="35">
        <v>2153.6</v>
      </c>
      <c r="AH20" s="35">
        <v>2097.5</v>
      </c>
      <c r="AI20" s="35">
        <v>2086.6</v>
      </c>
      <c r="AJ20" s="35">
        <v>2085.6999999999998</v>
      </c>
    </row>
    <row r="21" spans="1:36" ht="22.5" x14ac:dyDescent="0.25">
      <c r="A21" s="2" t="s">
        <v>35</v>
      </c>
      <c r="B21" s="33" t="s">
        <v>14</v>
      </c>
      <c r="C21" s="33" t="s">
        <v>76</v>
      </c>
      <c r="D21" s="34" t="s">
        <v>35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</row>
    <row r="22" spans="1:36" ht="22.5" x14ac:dyDescent="0.25">
      <c r="A22" s="2" t="s">
        <v>36</v>
      </c>
      <c r="B22" s="33" t="s">
        <v>2</v>
      </c>
      <c r="C22" s="33" t="s">
        <v>71</v>
      </c>
      <c r="D22" s="34" t="s">
        <v>36</v>
      </c>
      <c r="E22" s="35">
        <v>16816.599999999999</v>
      </c>
      <c r="F22" s="35">
        <v>18096.7</v>
      </c>
      <c r="G22" s="35">
        <v>19225.7</v>
      </c>
      <c r="H22" s="35">
        <v>22509.899999999998</v>
      </c>
      <c r="I22" s="35">
        <v>22288.7</v>
      </c>
      <c r="J22" s="35">
        <v>20922.3</v>
      </c>
      <c r="K22" s="35">
        <v>21461.599999999999</v>
      </c>
      <c r="L22" s="35">
        <v>21201.599999999999</v>
      </c>
      <c r="M22" s="35">
        <v>21609.1</v>
      </c>
      <c r="N22" s="35">
        <v>19692.3</v>
      </c>
      <c r="O22" s="35">
        <v>19358.900000000001</v>
      </c>
      <c r="P22" s="35">
        <v>19229.599999999999</v>
      </c>
      <c r="Q22" s="35">
        <v>19207.099999999999</v>
      </c>
      <c r="R22" s="35">
        <v>18678</v>
      </c>
      <c r="S22" s="35">
        <v>15853.2</v>
      </c>
      <c r="T22" s="35">
        <v>15857.4</v>
      </c>
      <c r="U22" s="35">
        <v>15712.2</v>
      </c>
      <c r="V22" s="35">
        <v>14943.5</v>
      </c>
      <c r="W22" s="35">
        <v>14855.5</v>
      </c>
      <c r="X22" s="35">
        <v>14509.5</v>
      </c>
      <c r="Y22" s="35">
        <v>14364.1</v>
      </c>
      <c r="Z22" s="35">
        <v>14489.7</v>
      </c>
      <c r="AA22" s="35">
        <v>13910.8</v>
      </c>
      <c r="AB22" s="35">
        <v>12280.9</v>
      </c>
      <c r="AC22" s="35">
        <v>9119.2999999999993</v>
      </c>
      <c r="AD22" s="35">
        <v>9079.2999999999993</v>
      </c>
      <c r="AE22" s="35">
        <v>9026.9</v>
      </c>
      <c r="AF22" s="35">
        <v>8131.8</v>
      </c>
      <c r="AG22" s="35">
        <v>4897.5</v>
      </c>
      <c r="AH22" s="35">
        <v>4948.5</v>
      </c>
      <c r="AI22" s="35">
        <v>4745.6000000000004</v>
      </c>
      <c r="AJ22" s="35">
        <v>4708.8</v>
      </c>
    </row>
    <row r="23" spans="1:36" ht="22.5" x14ac:dyDescent="0.25">
      <c r="A23" s="2" t="s">
        <v>37</v>
      </c>
      <c r="B23" s="33" t="s">
        <v>3</v>
      </c>
      <c r="C23" s="33" t="s">
        <v>72</v>
      </c>
      <c r="D23" s="34" t="s">
        <v>37</v>
      </c>
      <c r="E23" s="35">
        <v>30481.3</v>
      </c>
      <c r="F23" s="35">
        <v>32173.599999999999</v>
      </c>
      <c r="G23" s="35">
        <v>35745.9</v>
      </c>
      <c r="H23" s="35">
        <v>38298.699999999997</v>
      </c>
      <c r="I23" s="35">
        <v>38912.800000000003</v>
      </c>
      <c r="J23" s="35">
        <v>38324.5</v>
      </c>
      <c r="K23" s="35">
        <v>37489.4</v>
      </c>
      <c r="L23" s="35">
        <v>37965.599999999999</v>
      </c>
      <c r="M23" s="35">
        <v>38407.9</v>
      </c>
      <c r="N23" s="35">
        <v>41398.9</v>
      </c>
      <c r="O23" s="35">
        <v>41334.6</v>
      </c>
      <c r="P23" s="35">
        <v>42612.9</v>
      </c>
      <c r="Q23" s="35">
        <v>42674.6</v>
      </c>
      <c r="R23" s="35">
        <v>43964.6</v>
      </c>
      <c r="S23" s="35">
        <v>44673.2</v>
      </c>
      <c r="T23" s="35">
        <v>45535</v>
      </c>
      <c r="U23" s="35">
        <v>46047.4</v>
      </c>
      <c r="V23" s="35">
        <v>49743.3</v>
      </c>
      <c r="W23" s="35">
        <v>49831.6</v>
      </c>
      <c r="X23" s="35">
        <v>50627.7</v>
      </c>
      <c r="Y23" s="35">
        <v>50295.7</v>
      </c>
      <c r="Z23" s="35">
        <v>52495</v>
      </c>
      <c r="AA23" s="35">
        <v>53197</v>
      </c>
      <c r="AB23" s="35">
        <v>53069.2</v>
      </c>
      <c r="AC23" s="35">
        <v>52285.5</v>
      </c>
      <c r="AD23" s="35">
        <v>51924.9</v>
      </c>
      <c r="AE23" s="35">
        <v>50987.4</v>
      </c>
      <c r="AF23" s="35">
        <v>52703.3</v>
      </c>
      <c r="AG23" s="35">
        <v>51510.1</v>
      </c>
      <c r="AH23" s="35">
        <v>50397.2</v>
      </c>
      <c r="AI23" s="35">
        <v>49586.3</v>
      </c>
      <c r="AJ23" s="35">
        <v>49108.5</v>
      </c>
    </row>
    <row r="24" spans="1:36" ht="33.75" x14ac:dyDescent="0.25">
      <c r="A24" s="2" t="s">
        <v>38</v>
      </c>
      <c r="B24" s="33" t="s">
        <v>4</v>
      </c>
      <c r="C24" s="33" t="s">
        <v>141</v>
      </c>
      <c r="D24" s="34" t="s">
        <v>38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</row>
    <row r="25" spans="1:36" ht="33.75" x14ac:dyDescent="0.25">
      <c r="A25" s="2" t="s">
        <v>39</v>
      </c>
      <c r="B25" s="33" t="s">
        <v>15</v>
      </c>
      <c r="C25" s="33" t="s">
        <v>142</v>
      </c>
      <c r="D25" s="34" t="s">
        <v>39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</row>
    <row r="26" spans="1:36" x14ac:dyDescent="0.25">
      <c r="A26" s="5" t="s">
        <v>40</v>
      </c>
      <c r="B26" s="28" t="s">
        <v>6</v>
      </c>
      <c r="C26" s="28" t="s">
        <v>74</v>
      </c>
      <c r="D26" s="28" t="s">
        <v>40</v>
      </c>
      <c r="E26" s="29">
        <f>+E27+E33</f>
        <v>1786.3</v>
      </c>
      <c r="F26" s="29">
        <f t="shared" ref="F26:Z26" si="12">+F27+F33</f>
        <v>2083.6</v>
      </c>
      <c r="G26" s="29">
        <f t="shared" si="12"/>
        <v>2224.2999999999997</v>
      </c>
      <c r="H26" s="29">
        <f t="shared" si="12"/>
        <v>2453.7000000000003</v>
      </c>
      <c r="I26" s="29">
        <f t="shared" si="12"/>
        <v>3037.7</v>
      </c>
      <c r="J26" s="29">
        <f t="shared" si="12"/>
        <v>2343.3000000000002</v>
      </c>
      <c r="K26" s="29">
        <f t="shared" si="12"/>
        <v>3844.1000000000004</v>
      </c>
      <c r="L26" s="29">
        <f t="shared" si="12"/>
        <v>3543.8</v>
      </c>
      <c r="M26" s="29">
        <f t="shared" si="12"/>
        <v>3722.2000000000003</v>
      </c>
      <c r="N26" s="29">
        <f t="shared" si="12"/>
        <v>3607.5000000000005</v>
      </c>
      <c r="O26" s="29">
        <f t="shared" si="12"/>
        <v>3651.1</v>
      </c>
      <c r="P26" s="29">
        <f t="shared" si="12"/>
        <v>4503.8999999999996</v>
      </c>
      <c r="Q26" s="29">
        <f t="shared" si="12"/>
        <v>4539.6000000000004</v>
      </c>
      <c r="R26" s="29">
        <f t="shared" si="12"/>
        <v>4507.2</v>
      </c>
      <c r="S26" s="29">
        <f t="shared" si="12"/>
        <v>4502.5</v>
      </c>
      <c r="T26" s="29">
        <f t="shared" si="12"/>
        <v>5988.9</v>
      </c>
      <c r="U26" s="29">
        <f t="shared" si="12"/>
        <v>6074.4</v>
      </c>
      <c r="V26" s="29">
        <f t="shared" si="12"/>
        <v>6093.8</v>
      </c>
      <c r="W26" s="29">
        <f t="shared" si="12"/>
        <v>6210.2</v>
      </c>
      <c r="X26" s="29">
        <f t="shared" si="12"/>
        <v>6443.4000000000005</v>
      </c>
      <c r="Y26" s="29">
        <f t="shared" si="12"/>
        <v>6240.2000000000007</v>
      </c>
      <c r="Z26" s="29">
        <f t="shared" si="12"/>
        <v>6423.7000000000007</v>
      </c>
      <c r="AA26" s="29">
        <f t="shared" ref="AA26:AD26" si="13">+AA27+AA33</f>
        <v>6524.4</v>
      </c>
      <c r="AB26" s="29">
        <f t="shared" si="13"/>
        <v>6661.9</v>
      </c>
      <c r="AC26" s="29">
        <f t="shared" si="13"/>
        <v>6293.4000000000015</v>
      </c>
      <c r="AD26" s="29">
        <f t="shared" si="13"/>
        <v>5902.3</v>
      </c>
      <c r="AE26" s="29">
        <f>+AE27+AE33</f>
        <v>5938.2000000000007</v>
      </c>
      <c r="AF26" s="29">
        <f>+AF27+AF33</f>
        <v>5977.7000000000007</v>
      </c>
      <c r="AG26" s="29">
        <f>+AG27+AG33</f>
        <v>5420.8</v>
      </c>
      <c r="AH26" s="29">
        <f>+AH27+AH33</f>
        <v>4916.7</v>
      </c>
      <c r="AI26" s="29">
        <f>SUM(AI27,AI33)</f>
        <v>4583.0999999999995</v>
      </c>
      <c r="AJ26" s="29">
        <f>SUM(AJ27,AJ33)</f>
        <v>4757.3999999999996</v>
      </c>
    </row>
    <row r="27" spans="1:36" ht="31.5" x14ac:dyDescent="0.25">
      <c r="A27" s="6" t="s">
        <v>41</v>
      </c>
      <c r="B27" s="30" t="s">
        <v>1</v>
      </c>
      <c r="C27" s="30" t="s">
        <v>70</v>
      </c>
      <c r="D27" s="31" t="s">
        <v>41</v>
      </c>
      <c r="E27" s="32">
        <f>SUM(E28:E32)</f>
        <v>178.6</v>
      </c>
      <c r="F27" s="32">
        <f t="shared" ref="F27:Z27" si="14">SUM(F28:F32)</f>
        <v>395.1</v>
      </c>
      <c r="G27" s="32">
        <f t="shared" si="14"/>
        <v>443.59999999999997</v>
      </c>
      <c r="H27" s="32">
        <f t="shared" si="14"/>
        <v>555.50000000000011</v>
      </c>
      <c r="I27" s="32">
        <f t="shared" si="14"/>
        <v>1150.0999999999999</v>
      </c>
      <c r="J27" s="32">
        <f t="shared" si="14"/>
        <v>532.4</v>
      </c>
      <c r="K27" s="32">
        <f t="shared" si="14"/>
        <v>490.29999999999995</v>
      </c>
      <c r="L27" s="32">
        <f t="shared" si="14"/>
        <v>214.29999999999998</v>
      </c>
      <c r="M27" s="32">
        <f t="shared" si="14"/>
        <v>338.09999999999997</v>
      </c>
      <c r="N27" s="32">
        <f t="shared" si="14"/>
        <v>214.9</v>
      </c>
      <c r="O27" s="32">
        <f t="shared" si="14"/>
        <v>270.2</v>
      </c>
      <c r="P27" s="32">
        <f t="shared" si="14"/>
        <v>1030.5</v>
      </c>
      <c r="Q27" s="32">
        <f t="shared" si="14"/>
        <v>1009.1999999999999</v>
      </c>
      <c r="R27" s="32">
        <f t="shared" si="14"/>
        <v>1113.5999999999999</v>
      </c>
      <c r="S27" s="32">
        <f t="shared" si="14"/>
        <v>1100.3</v>
      </c>
      <c r="T27" s="32">
        <f t="shared" si="14"/>
        <v>961.2</v>
      </c>
      <c r="U27" s="32">
        <f t="shared" si="14"/>
        <v>1001</v>
      </c>
      <c r="V27" s="32">
        <f t="shared" si="14"/>
        <v>1032.3</v>
      </c>
      <c r="W27" s="32">
        <f t="shared" si="14"/>
        <v>1136.5</v>
      </c>
      <c r="X27" s="32">
        <f t="shared" si="14"/>
        <v>1348.5</v>
      </c>
      <c r="Y27" s="32">
        <f t="shared" si="14"/>
        <v>1124.5999999999999</v>
      </c>
      <c r="Z27" s="32">
        <f t="shared" si="14"/>
        <v>1242.8</v>
      </c>
      <c r="AA27" s="32">
        <f t="shared" ref="AA27" si="15">SUM(AA28:AA32)</f>
        <v>1331.4</v>
      </c>
      <c r="AB27" s="32">
        <f>SUM(AB28:AB32)</f>
        <v>1482.8999999999999</v>
      </c>
      <c r="AC27" s="32">
        <f>SUM(AC28:AC32)</f>
        <v>1119.0999999999999</v>
      </c>
      <c r="AD27" s="32">
        <f t="shared" ref="AD27" si="16">SUM(AD28:AD32)</f>
        <v>1054</v>
      </c>
      <c r="AE27" s="32">
        <f t="shared" ref="AE27:AJ27" si="17">SUM(AE28:AE32)</f>
        <v>1090.0999999999999</v>
      </c>
      <c r="AF27" s="32">
        <f t="shared" si="17"/>
        <v>1239.9000000000001</v>
      </c>
      <c r="AG27" s="32">
        <f t="shared" si="17"/>
        <v>1039.2</v>
      </c>
      <c r="AH27" s="32">
        <f t="shared" si="17"/>
        <v>635.5</v>
      </c>
      <c r="AI27" s="32">
        <f t="shared" si="17"/>
        <v>569.4</v>
      </c>
      <c r="AJ27" s="32">
        <f t="shared" si="17"/>
        <v>754.1</v>
      </c>
    </row>
    <row r="28" spans="1:36" ht="33.75" x14ac:dyDescent="0.25">
      <c r="A28" s="2" t="s">
        <v>42</v>
      </c>
      <c r="B28" s="33" t="s">
        <v>14</v>
      </c>
      <c r="C28" s="33" t="s">
        <v>76</v>
      </c>
      <c r="D28" s="34" t="s">
        <v>42</v>
      </c>
      <c r="E28" s="35">
        <v>145.1</v>
      </c>
      <c r="F28" s="35">
        <v>228.4</v>
      </c>
      <c r="G28" s="35">
        <v>343.7</v>
      </c>
      <c r="H28" s="35">
        <v>208.8</v>
      </c>
      <c r="I28" s="35">
        <v>809.7</v>
      </c>
      <c r="J28" s="35">
        <v>525.9</v>
      </c>
      <c r="K28" s="35">
        <v>487.9</v>
      </c>
      <c r="L28" s="35">
        <v>212.1</v>
      </c>
      <c r="M28" s="35">
        <v>334.9</v>
      </c>
      <c r="N28" s="35">
        <v>209.9</v>
      </c>
      <c r="O28" s="35">
        <v>265.2</v>
      </c>
      <c r="P28" s="35">
        <v>1025</v>
      </c>
      <c r="Q28" s="35">
        <v>1003.4</v>
      </c>
      <c r="R28" s="35">
        <v>954.5</v>
      </c>
      <c r="S28" s="35">
        <v>937.8</v>
      </c>
      <c r="T28" s="35">
        <v>955</v>
      </c>
      <c r="U28" s="35">
        <v>994.9</v>
      </c>
      <c r="V28" s="35">
        <v>1026.8</v>
      </c>
      <c r="W28" s="35">
        <v>1129.9000000000001</v>
      </c>
      <c r="X28" s="35">
        <v>1337.9</v>
      </c>
      <c r="Y28" s="35">
        <v>1119.0999999999999</v>
      </c>
      <c r="Z28" s="35">
        <v>1238</v>
      </c>
      <c r="AA28" s="35">
        <v>1326.7</v>
      </c>
      <c r="AB28" s="35">
        <v>1470.6</v>
      </c>
      <c r="AC28" s="35">
        <v>1113.8</v>
      </c>
      <c r="AD28" s="35">
        <v>1049.8</v>
      </c>
      <c r="AE28" s="35">
        <v>1085.0999999999999</v>
      </c>
      <c r="AF28" s="35">
        <v>1229.7</v>
      </c>
      <c r="AG28" s="35">
        <v>1036.7</v>
      </c>
      <c r="AH28" s="35">
        <v>632.20000000000005</v>
      </c>
      <c r="AI28" s="35">
        <v>566.1</v>
      </c>
      <c r="AJ28" s="35">
        <v>746.9</v>
      </c>
    </row>
    <row r="29" spans="1:36" ht="33.75" x14ac:dyDescent="0.25">
      <c r="A29" s="2" t="s">
        <v>43</v>
      </c>
      <c r="B29" s="33" t="s">
        <v>2</v>
      </c>
      <c r="C29" s="33" t="s">
        <v>71</v>
      </c>
      <c r="D29" s="34" t="s">
        <v>43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</row>
    <row r="30" spans="1:36" ht="33.75" x14ac:dyDescent="0.25">
      <c r="A30" s="2" t="s">
        <v>44</v>
      </c>
      <c r="B30" s="33" t="s">
        <v>3</v>
      </c>
      <c r="C30" s="33" t="s">
        <v>72</v>
      </c>
      <c r="D30" s="34" t="s">
        <v>44</v>
      </c>
      <c r="E30" s="35">
        <v>30.8</v>
      </c>
      <c r="F30" s="35">
        <v>160.6</v>
      </c>
      <c r="G30" s="35">
        <v>97.6</v>
      </c>
      <c r="H30" s="35">
        <v>342.6</v>
      </c>
      <c r="I30" s="35">
        <v>337.4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153.5</v>
      </c>
      <c r="S30" s="35">
        <v>156.6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</row>
    <row r="31" spans="1:36" ht="33.75" x14ac:dyDescent="0.25">
      <c r="A31" s="2" t="s">
        <v>102</v>
      </c>
      <c r="B31" s="33" t="s">
        <v>4</v>
      </c>
      <c r="C31" s="33" t="s">
        <v>141</v>
      </c>
      <c r="D31" s="34" t="s">
        <v>102</v>
      </c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</row>
    <row r="32" spans="1:36" ht="33.75" x14ac:dyDescent="0.25">
      <c r="A32" s="2" t="s">
        <v>103</v>
      </c>
      <c r="B32" s="33" t="s">
        <v>15</v>
      </c>
      <c r="C32" s="33" t="s">
        <v>142</v>
      </c>
      <c r="D32" s="34" t="s">
        <v>103</v>
      </c>
      <c r="E32" s="35">
        <v>2.7</v>
      </c>
      <c r="F32" s="35">
        <v>6.1</v>
      </c>
      <c r="G32" s="35">
        <v>2.2999999999999998</v>
      </c>
      <c r="H32" s="35">
        <v>4.0999999999999996</v>
      </c>
      <c r="I32" s="35">
        <v>3</v>
      </c>
      <c r="J32" s="35">
        <v>6.5</v>
      </c>
      <c r="K32" s="35">
        <v>2.4</v>
      </c>
      <c r="L32" s="35">
        <v>2.2000000000000002</v>
      </c>
      <c r="M32" s="35">
        <v>3.2</v>
      </c>
      <c r="N32" s="35">
        <v>5</v>
      </c>
      <c r="O32" s="35">
        <v>5</v>
      </c>
      <c r="P32" s="35">
        <v>5.5</v>
      </c>
      <c r="Q32" s="35">
        <v>5.8</v>
      </c>
      <c r="R32" s="35">
        <v>5.6</v>
      </c>
      <c r="S32" s="35">
        <v>5.9</v>
      </c>
      <c r="T32" s="35">
        <v>6.2</v>
      </c>
      <c r="U32" s="35">
        <v>6.1</v>
      </c>
      <c r="V32" s="35">
        <v>5.5</v>
      </c>
      <c r="W32" s="35">
        <v>6.6</v>
      </c>
      <c r="X32" s="35">
        <v>10.6</v>
      </c>
      <c r="Y32" s="35">
        <v>5.5</v>
      </c>
      <c r="Z32" s="35">
        <v>4.8</v>
      </c>
      <c r="AA32" s="35">
        <v>4.7</v>
      </c>
      <c r="AB32" s="35">
        <v>12.3</v>
      </c>
      <c r="AC32" s="35">
        <v>5.3</v>
      </c>
      <c r="AD32" s="35">
        <v>4.2</v>
      </c>
      <c r="AE32" s="35">
        <v>5</v>
      </c>
      <c r="AF32" s="35">
        <v>10.199999999999999</v>
      </c>
      <c r="AG32" s="35">
        <v>2.5</v>
      </c>
      <c r="AH32" s="35">
        <v>3.3</v>
      </c>
      <c r="AI32" s="35">
        <v>3.3</v>
      </c>
      <c r="AJ32" s="35">
        <v>7.2</v>
      </c>
    </row>
    <row r="33" spans="1:36" ht="31.5" x14ac:dyDescent="0.25">
      <c r="A33" s="6" t="s">
        <v>47</v>
      </c>
      <c r="B33" s="30" t="s">
        <v>5</v>
      </c>
      <c r="C33" s="30" t="s">
        <v>73</v>
      </c>
      <c r="D33" s="31" t="s">
        <v>47</v>
      </c>
      <c r="E33" s="32">
        <f>SUM(E34:E39)</f>
        <v>1607.7</v>
      </c>
      <c r="F33" s="32">
        <f t="shared" ref="F33:Z33" si="18">SUM(F34:F39)</f>
        <v>1688.5</v>
      </c>
      <c r="G33" s="32">
        <f t="shared" si="18"/>
        <v>1780.6999999999998</v>
      </c>
      <c r="H33" s="32">
        <f t="shared" si="18"/>
        <v>1898.2</v>
      </c>
      <c r="I33" s="32">
        <f t="shared" si="18"/>
        <v>1887.6</v>
      </c>
      <c r="J33" s="32">
        <f t="shared" si="18"/>
        <v>1810.9</v>
      </c>
      <c r="K33" s="32">
        <f t="shared" si="18"/>
        <v>3353.8</v>
      </c>
      <c r="L33" s="32">
        <f t="shared" si="18"/>
        <v>3329.5</v>
      </c>
      <c r="M33" s="32">
        <f t="shared" si="18"/>
        <v>3384.1000000000004</v>
      </c>
      <c r="N33" s="32">
        <f t="shared" si="18"/>
        <v>3392.6000000000004</v>
      </c>
      <c r="O33" s="32">
        <f t="shared" si="18"/>
        <v>3380.9</v>
      </c>
      <c r="P33" s="32">
        <f t="shared" si="18"/>
        <v>3473.4</v>
      </c>
      <c r="Q33" s="32">
        <f t="shared" si="18"/>
        <v>3530.4</v>
      </c>
      <c r="R33" s="32">
        <f t="shared" si="18"/>
        <v>3393.6</v>
      </c>
      <c r="S33" s="32">
        <f t="shared" si="18"/>
        <v>3402.2</v>
      </c>
      <c r="T33" s="32">
        <f t="shared" si="18"/>
        <v>5027.7</v>
      </c>
      <c r="U33" s="32">
        <f t="shared" si="18"/>
        <v>5073.3999999999996</v>
      </c>
      <c r="V33" s="32">
        <f t="shared" si="18"/>
        <v>5061.5</v>
      </c>
      <c r="W33" s="32">
        <f t="shared" si="18"/>
        <v>5073.7</v>
      </c>
      <c r="X33" s="32">
        <f t="shared" si="18"/>
        <v>5094.9000000000005</v>
      </c>
      <c r="Y33" s="32">
        <f t="shared" si="18"/>
        <v>5115.6000000000004</v>
      </c>
      <c r="Z33" s="32">
        <f t="shared" si="18"/>
        <v>5180.9000000000005</v>
      </c>
      <c r="AA33" s="32">
        <f>SUM(AA34:AA39)</f>
        <v>5193</v>
      </c>
      <c r="AB33" s="32">
        <f t="shared" ref="AB33:AD33" si="19">SUM(AB34:AB39)</f>
        <v>5179</v>
      </c>
      <c r="AC33" s="32">
        <f t="shared" si="19"/>
        <v>5174.3000000000011</v>
      </c>
      <c r="AD33" s="32">
        <f t="shared" si="19"/>
        <v>4848.3</v>
      </c>
      <c r="AE33" s="32">
        <f t="shared" ref="AE33:AJ33" si="20">SUM(AE34:AE39)</f>
        <v>4848.1000000000004</v>
      </c>
      <c r="AF33" s="32">
        <f t="shared" si="20"/>
        <v>4737.8</v>
      </c>
      <c r="AG33" s="32">
        <f t="shared" si="20"/>
        <v>4381.6000000000004</v>
      </c>
      <c r="AH33" s="32">
        <f t="shared" si="20"/>
        <v>4281.2</v>
      </c>
      <c r="AI33" s="32">
        <f t="shared" si="20"/>
        <v>4013.7</v>
      </c>
      <c r="AJ33" s="32">
        <f t="shared" si="20"/>
        <v>4003.2999999999997</v>
      </c>
    </row>
    <row r="34" spans="1:36" ht="33.75" x14ac:dyDescent="0.25">
      <c r="A34" s="2" t="s">
        <v>48</v>
      </c>
      <c r="B34" s="33" t="s">
        <v>17</v>
      </c>
      <c r="C34" s="33" t="s">
        <v>143</v>
      </c>
      <c r="D34" s="34" t="s">
        <v>48</v>
      </c>
      <c r="E34" s="35">
        <v>945.9</v>
      </c>
      <c r="F34" s="35">
        <v>1007.6</v>
      </c>
      <c r="G34" s="35">
        <v>1066.5999999999999</v>
      </c>
      <c r="H34" s="35">
        <v>1134</v>
      </c>
      <c r="I34" s="35">
        <v>1136.5999999999999</v>
      </c>
      <c r="J34" s="35">
        <v>1091.8</v>
      </c>
      <c r="K34" s="35">
        <v>1068.7</v>
      </c>
      <c r="L34" s="35">
        <v>1058.2</v>
      </c>
      <c r="M34" s="35">
        <v>1074.7</v>
      </c>
      <c r="N34" s="35">
        <v>1073.7</v>
      </c>
      <c r="O34" s="35">
        <v>1065.4000000000001</v>
      </c>
      <c r="P34" s="35">
        <v>1054.9000000000001</v>
      </c>
      <c r="Q34" s="35">
        <v>1077.4000000000001</v>
      </c>
      <c r="R34" s="35">
        <v>1079.0999999999999</v>
      </c>
      <c r="S34" s="35">
        <v>1086.3</v>
      </c>
      <c r="T34" s="35">
        <v>1098.5</v>
      </c>
      <c r="U34" s="35">
        <v>1110.4000000000001</v>
      </c>
      <c r="V34" s="35">
        <v>1119.2</v>
      </c>
      <c r="W34" s="35">
        <v>1143.0999999999999</v>
      </c>
      <c r="X34" s="35">
        <v>1119.4000000000001</v>
      </c>
      <c r="Y34" s="35">
        <v>1120</v>
      </c>
      <c r="Z34" s="35">
        <v>1126.4000000000001</v>
      </c>
      <c r="AA34" s="35">
        <v>1139.7</v>
      </c>
      <c r="AB34" s="35">
        <v>1119.8</v>
      </c>
      <c r="AC34" s="35">
        <v>1128.9000000000001</v>
      </c>
      <c r="AD34" s="35">
        <v>1129.5999999999999</v>
      </c>
      <c r="AE34" s="35">
        <v>1123.4000000000001</v>
      </c>
      <c r="AF34" s="35">
        <v>1135.5</v>
      </c>
      <c r="AG34" s="35">
        <v>1126.5</v>
      </c>
      <c r="AH34" s="35">
        <v>1095.2</v>
      </c>
      <c r="AI34" s="35">
        <v>1089.5</v>
      </c>
      <c r="AJ34" s="35">
        <v>1087.2</v>
      </c>
    </row>
    <row r="35" spans="1:36" ht="33.75" x14ac:dyDescent="0.25">
      <c r="A35" s="2" t="s">
        <v>49</v>
      </c>
      <c r="B35" s="33" t="s">
        <v>14</v>
      </c>
      <c r="C35" s="33" t="s">
        <v>76</v>
      </c>
      <c r="D35" s="34" t="s">
        <v>49</v>
      </c>
      <c r="E35" s="35">
        <v>596</v>
      </c>
      <c r="F35" s="35">
        <v>654.29999999999995</v>
      </c>
      <c r="G35" s="35">
        <v>700</v>
      </c>
      <c r="H35" s="35">
        <v>749.2</v>
      </c>
      <c r="I35" s="35">
        <v>751</v>
      </c>
      <c r="J35" s="35">
        <v>719.1</v>
      </c>
      <c r="K35" s="35">
        <v>2285.1</v>
      </c>
      <c r="L35" s="35">
        <v>2271.3000000000002</v>
      </c>
      <c r="M35" s="35">
        <v>2309.4</v>
      </c>
      <c r="N35" s="35">
        <v>2318.9</v>
      </c>
      <c r="O35" s="35">
        <v>2315.5</v>
      </c>
      <c r="P35" s="35">
        <v>2316.1</v>
      </c>
      <c r="Q35" s="35">
        <v>2334</v>
      </c>
      <c r="R35" s="35">
        <v>2204.5</v>
      </c>
      <c r="S35" s="35">
        <v>2206.6999999999998</v>
      </c>
      <c r="T35" s="35">
        <v>3828.5</v>
      </c>
      <c r="U35" s="35">
        <v>3863.5</v>
      </c>
      <c r="V35" s="35">
        <v>3848.1</v>
      </c>
      <c r="W35" s="35">
        <v>3835.3</v>
      </c>
      <c r="X35" s="35">
        <v>3895.4</v>
      </c>
      <c r="Y35" s="35">
        <v>3926.6</v>
      </c>
      <c r="Z35" s="35">
        <v>3994.7</v>
      </c>
      <c r="AA35" s="35">
        <v>3993.6</v>
      </c>
      <c r="AB35" s="35">
        <v>4011.8</v>
      </c>
      <c r="AC35" s="35">
        <v>3998.3</v>
      </c>
      <c r="AD35" s="35">
        <v>3682</v>
      </c>
      <c r="AE35" s="35">
        <v>3690.6</v>
      </c>
      <c r="AF35" s="35">
        <v>3578.2</v>
      </c>
      <c r="AG35" s="35">
        <v>3232</v>
      </c>
      <c r="AH35" s="35">
        <v>3174.2</v>
      </c>
      <c r="AI35" s="35">
        <v>2912.6</v>
      </c>
      <c r="AJ35" s="35">
        <v>2914.5</v>
      </c>
    </row>
    <row r="36" spans="1:36" ht="33.75" x14ac:dyDescent="0.25">
      <c r="A36" s="2" t="s">
        <v>50</v>
      </c>
      <c r="B36" s="33" t="s">
        <v>2</v>
      </c>
      <c r="C36" s="33" t="s">
        <v>71</v>
      </c>
      <c r="D36" s="34" t="s">
        <v>50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</row>
    <row r="37" spans="1:36" ht="33.75" x14ac:dyDescent="0.25">
      <c r="A37" s="2" t="s">
        <v>51</v>
      </c>
      <c r="B37" s="33" t="s">
        <v>3</v>
      </c>
      <c r="C37" s="33" t="s">
        <v>72</v>
      </c>
      <c r="D37" s="34" t="s">
        <v>51</v>
      </c>
      <c r="E37" s="35">
        <v>65.8</v>
      </c>
      <c r="F37" s="35">
        <v>26.6</v>
      </c>
      <c r="G37" s="35">
        <v>14.1</v>
      </c>
      <c r="H37" s="35">
        <v>15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102.4</v>
      </c>
      <c r="Q37" s="35">
        <v>119</v>
      </c>
      <c r="R37" s="35">
        <v>110</v>
      </c>
      <c r="S37" s="35">
        <v>109.2</v>
      </c>
      <c r="T37" s="35">
        <v>100.7</v>
      </c>
      <c r="U37" s="35">
        <v>99.5</v>
      </c>
      <c r="V37" s="35">
        <v>94.2</v>
      </c>
      <c r="W37" s="35">
        <v>95.3</v>
      </c>
      <c r="X37" s="35">
        <v>80.099999999999994</v>
      </c>
      <c r="Y37" s="35">
        <v>69</v>
      </c>
      <c r="Z37" s="35">
        <v>59.8</v>
      </c>
      <c r="AA37" s="35">
        <v>59.7</v>
      </c>
      <c r="AB37" s="35">
        <v>47.4</v>
      </c>
      <c r="AC37" s="35">
        <v>47.1</v>
      </c>
      <c r="AD37" s="35">
        <v>36.700000000000003</v>
      </c>
      <c r="AE37" s="35">
        <v>34.1</v>
      </c>
      <c r="AF37" s="35">
        <v>24.1</v>
      </c>
      <c r="AG37" s="35">
        <v>23.1</v>
      </c>
      <c r="AH37" s="35">
        <v>11.8</v>
      </c>
      <c r="AI37" s="35">
        <v>11.6</v>
      </c>
      <c r="AJ37" s="35">
        <v>1.6</v>
      </c>
    </row>
    <row r="38" spans="1:36" ht="33.75" x14ac:dyDescent="0.25">
      <c r="A38" s="2" t="s">
        <v>45</v>
      </c>
      <c r="B38" s="33" t="s">
        <v>4</v>
      </c>
      <c r="C38" s="33" t="s">
        <v>141</v>
      </c>
      <c r="D38" s="34" t="s">
        <v>45</v>
      </c>
      <c r="E38" s="37"/>
      <c r="F38" s="37"/>
      <c r="G38" s="37"/>
      <c r="H38" s="37"/>
      <c r="I38" s="35"/>
      <c r="J38" s="35"/>
      <c r="K38" s="35"/>
      <c r="L38" s="35"/>
      <c r="M38" s="35"/>
      <c r="N38" s="35"/>
      <c r="O38" s="35"/>
      <c r="P38" s="35"/>
      <c r="Q38" s="35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</row>
    <row r="39" spans="1:36" ht="33.75" x14ac:dyDescent="0.25">
      <c r="A39" s="2" t="s">
        <v>46</v>
      </c>
      <c r="B39" s="33" t="s">
        <v>15</v>
      </c>
      <c r="C39" s="33" t="s">
        <v>142</v>
      </c>
      <c r="D39" s="34" t="s">
        <v>46</v>
      </c>
      <c r="E39" s="37"/>
      <c r="F39" s="37"/>
      <c r="G39" s="37"/>
      <c r="H39" s="37"/>
      <c r="I39" s="35"/>
      <c r="J39" s="35"/>
      <c r="K39" s="35"/>
      <c r="L39" s="35"/>
      <c r="M39" s="35"/>
      <c r="N39" s="35"/>
      <c r="O39" s="35"/>
      <c r="P39" s="35"/>
      <c r="Q39" s="35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</row>
    <row r="40" spans="1:36" x14ac:dyDescent="0.25">
      <c r="A40" s="21" t="s">
        <v>52</v>
      </c>
      <c r="B40" s="38" t="s">
        <v>7</v>
      </c>
      <c r="C40" s="38" t="s">
        <v>144</v>
      </c>
      <c r="D40" s="38" t="s">
        <v>52</v>
      </c>
      <c r="E40" s="39">
        <f>+E41+E47</f>
        <v>13045.2</v>
      </c>
      <c r="F40" s="39">
        <f t="shared" ref="F40:Z40" si="21">+F41+F47</f>
        <v>13948.3</v>
      </c>
      <c r="G40" s="39">
        <f t="shared" si="21"/>
        <v>14475.2</v>
      </c>
      <c r="H40" s="39">
        <f t="shared" si="21"/>
        <v>15645.099999999999</v>
      </c>
      <c r="I40" s="39">
        <f t="shared" si="21"/>
        <v>15666.4</v>
      </c>
      <c r="J40" s="39">
        <f t="shared" si="21"/>
        <v>16132.900000000001</v>
      </c>
      <c r="K40" s="39">
        <f t="shared" si="21"/>
        <v>15735.8</v>
      </c>
      <c r="L40" s="39">
        <f t="shared" si="21"/>
        <v>15955.500000000002</v>
      </c>
      <c r="M40" s="39">
        <f t="shared" si="21"/>
        <v>16051.4</v>
      </c>
      <c r="N40" s="39">
        <f t="shared" si="21"/>
        <v>16344.100000000002</v>
      </c>
      <c r="O40" s="39">
        <f t="shared" si="21"/>
        <v>15549.2</v>
      </c>
      <c r="P40" s="39">
        <f t="shared" si="21"/>
        <v>15693.8</v>
      </c>
      <c r="Q40" s="39">
        <f t="shared" si="21"/>
        <v>15740.3</v>
      </c>
      <c r="R40" s="39">
        <f t="shared" si="21"/>
        <v>15937.000000000002</v>
      </c>
      <c r="S40" s="39">
        <f t="shared" si="21"/>
        <v>15655.3</v>
      </c>
      <c r="T40" s="39">
        <f t="shared" si="21"/>
        <v>15744.1</v>
      </c>
      <c r="U40" s="39">
        <f t="shared" si="21"/>
        <v>15163.599999999999</v>
      </c>
      <c r="V40" s="39">
        <f t="shared" si="21"/>
        <v>15531.5</v>
      </c>
      <c r="W40" s="39">
        <f t="shared" si="21"/>
        <v>15690.3</v>
      </c>
      <c r="X40" s="39">
        <f t="shared" si="21"/>
        <v>15464.4</v>
      </c>
      <c r="Y40" s="39">
        <f t="shared" si="21"/>
        <v>15828.899999999998</v>
      </c>
      <c r="Z40" s="39">
        <f t="shared" si="21"/>
        <v>16102</v>
      </c>
      <c r="AA40" s="39">
        <f t="shared" ref="AA40:AC40" si="22">+AA41+AA47</f>
        <v>16212.199999999999</v>
      </c>
      <c r="AB40" s="39">
        <f t="shared" si="22"/>
        <v>16426.7</v>
      </c>
      <c r="AC40" s="39">
        <f t="shared" si="22"/>
        <v>16575.900000000001</v>
      </c>
      <c r="AD40" s="39">
        <f t="shared" ref="AD40:AE40" si="23">+AD41+AD47</f>
        <v>16572.3</v>
      </c>
      <c r="AE40" s="39">
        <f t="shared" si="23"/>
        <v>17007.7</v>
      </c>
      <c r="AF40" s="39">
        <f t="shared" ref="AF40:AG40" si="24">+AF41+AF47</f>
        <v>17334</v>
      </c>
      <c r="AG40" s="39">
        <f t="shared" si="24"/>
        <v>17448.3</v>
      </c>
      <c r="AH40" s="39">
        <f t="shared" ref="AH40" si="25">+AH41+AH47</f>
        <v>18063.900000000001</v>
      </c>
      <c r="AI40" s="39">
        <f>SUM(AI41,AI47)</f>
        <v>18011.3</v>
      </c>
      <c r="AJ40" s="39">
        <f>SUM(AJ41,AJ47)</f>
        <v>17859.899999999998</v>
      </c>
    </row>
    <row r="41" spans="1:36" ht="31.5" x14ac:dyDescent="0.25">
      <c r="A41" s="6" t="s">
        <v>53</v>
      </c>
      <c r="B41" s="30" t="s">
        <v>1</v>
      </c>
      <c r="C41" s="30" t="s">
        <v>70</v>
      </c>
      <c r="D41" s="31" t="s">
        <v>53</v>
      </c>
      <c r="E41" s="32">
        <f>SUM(E42:E46)</f>
        <v>10499.4</v>
      </c>
      <c r="F41" s="32">
        <f t="shared" ref="F41:Z41" si="26">SUM(F42:F46)</f>
        <v>11131</v>
      </c>
      <c r="G41" s="32">
        <f t="shared" si="26"/>
        <v>11511.5</v>
      </c>
      <c r="H41" s="32">
        <f t="shared" si="26"/>
        <v>12422.8</v>
      </c>
      <c r="I41" s="32">
        <f t="shared" si="26"/>
        <v>12435</v>
      </c>
      <c r="J41" s="32">
        <f t="shared" si="26"/>
        <v>13180.300000000001</v>
      </c>
      <c r="K41" s="32">
        <f t="shared" si="26"/>
        <v>12613.6</v>
      </c>
      <c r="L41" s="32">
        <f t="shared" si="26"/>
        <v>12661.400000000001</v>
      </c>
      <c r="M41" s="32">
        <f t="shared" si="26"/>
        <v>12782.5</v>
      </c>
      <c r="N41" s="32">
        <f t="shared" si="26"/>
        <v>13096.000000000002</v>
      </c>
      <c r="O41" s="32">
        <f t="shared" si="26"/>
        <v>12448.6</v>
      </c>
      <c r="P41" s="32">
        <f t="shared" si="26"/>
        <v>12529.1</v>
      </c>
      <c r="Q41" s="32">
        <f t="shared" si="26"/>
        <v>12754.5</v>
      </c>
      <c r="R41" s="32">
        <f t="shared" si="26"/>
        <v>13154.900000000001</v>
      </c>
      <c r="S41" s="32">
        <f t="shared" si="26"/>
        <v>13102.699999999999</v>
      </c>
      <c r="T41" s="32">
        <f>SUM(T42:T46)</f>
        <v>13361.5</v>
      </c>
      <c r="U41" s="32">
        <f t="shared" si="26"/>
        <v>12846.4</v>
      </c>
      <c r="V41" s="32">
        <f t="shared" si="26"/>
        <v>13427</v>
      </c>
      <c r="W41" s="32">
        <f t="shared" si="26"/>
        <v>13692.3</v>
      </c>
      <c r="X41" s="32">
        <f t="shared" si="26"/>
        <v>13600</v>
      </c>
      <c r="Y41" s="32">
        <f t="shared" si="26"/>
        <v>14052.599999999999</v>
      </c>
      <c r="Z41" s="32">
        <f t="shared" si="26"/>
        <v>14443.6</v>
      </c>
      <c r="AA41" s="32">
        <f t="shared" ref="AA41:AC41" si="27">SUM(AA42:AA46)</f>
        <v>14662.4</v>
      </c>
      <c r="AB41" s="32">
        <f t="shared" si="27"/>
        <v>15018.3</v>
      </c>
      <c r="AC41" s="32">
        <f t="shared" si="27"/>
        <v>15271</v>
      </c>
      <c r="AD41" s="32">
        <f t="shared" ref="AD41:AE41" si="28">SUM(AD42:AD46)</f>
        <v>15392.7</v>
      </c>
      <c r="AE41" s="32">
        <f t="shared" si="28"/>
        <v>15797.3</v>
      </c>
      <c r="AF41" s="32">
        <f t="shared" ref="AF41:AG41" si="29">SUM(AF42:AF46)</f>
        <v>16240.6</v>
      </c>
      <c r="AG41" s="32">
        <f t="shared" si="29"/>
        <v>16423.599999999999</v>
      </c>
      <c r="AH41" s="32">
        <f t="shared" ref="AH41" si="30">SUM(AH42:AH46)</f>
        <v>17120</v>
      </c>
      <c r="AI41" s="32">
        <f>SUM(AI42:AI46)</f>
        <v>17143.899999999998</v>
      </c>
      <c r="AJ41" s="32">
        <f>SUM(AJ42:AJ46)</f>
        <v>17019.899999999998</v>
      </c>
    </row>
    <row r="42" spans="1:36" ht="33.75" x14ac:dyDescent="0.25">
      <c r="A42" s="2" t="s">
        <v>54</v>
      </c>
      <c r="B42" s="33" t="s">
        <v>148</v>
      </c>
      <c r="C42" s="33" t="s">
        <v>149</v>
      </c>
      <c r="D42" s="34" t="s">
        <v>54</v>
      </c>
      <c r="E42" s="35">
        <v>10302.200000000001</v>
      </c>
      <c r="F42" s="35">
        <v>10965.6</v>
      </c>
      <c r="G42" s="35">
        <v>11321.5</v>
      </c>
      <c r="H42" s="35">
        <v>12232.9</v>
      </c>
      <c r="I42" s="35">
        <v>12245.9</v>
      </c>
      <c r="J42" s="35">
        <v>12980.2</v>
      </c>
      <c r="K42" s="35">
        <v>12408.3</v>
      </c>
      <c r="L42" s="35">
        <v>12446.2</v>
      </c>
      <c r="M42" s="35">
        <v>12563.6</v>
      </c>
      <c r="N42" s="35">
        <v>12863.7</v>
      </c>
      <c r="O42" s="35">
        <v>12106.6</v>
      </c>
      <c r="P42" s="35">
        <v>12164.6</v>
      </c>
      <c r="Q42" s="35">
        <v>12367.7</v>
      </c>
      <c r="R42" s="35">
        <v>12690.6</v>
      </c>
      <c r="S42" s="35">
        <v>12667.6</v>
      </c>
      <c r="T42" s="35">
        <v>12987.6</v>
      </c>
      <c r="U42" s="35">
        <v>12470.3</v>
      </c>
      <c r="V42" s="35">
        <v>12934.5</v>
      </c>
      <c r="W42" s="35">
        <v>13176.9</v>
      </c>
      <c r="X42" s="35">
        <v>13156.5</v>
      </c>
      <c r="Y42" s="35">
        <v>13454.3</v>
      </c>
      <c r="Z42" s="35">
        <v>13858</v>
      </c>
      <c r="AA42" s="35">
        <v>14045.9</v>
      </c>
      <c r="AB42" s="35">
        <v>14478.3</v>
      </c>
      <c r="AC42" s="35">
        <v>14653.3</v>
      </c>
      <c r="AD42" s="35">
        <v>14838.6</v>
      </c>
      <c r="AE42" s="35">
        <v>15200.5</v>
      </c>
      <c r="AF42" s="35">
        <v>15685.1</v>
      </c>
      <c r="AG42" s="35">
        <v>15626.3</v>
      </c>
      <c r="AH42" s="35">
        <v>16336.4</v>
      </c>
      <c r="AI42" s="35">
        <v>16192.1</v>
      </c>
      <c r="AJ42" s="35">
        <v>16322.5</v>
      </c>
    </row>
    <row r="43" spans="1:36" ht="33.75" x14ac:dyDescent="0.25">
      <c r="A43" s="2" t="s">
        <v>55</v>
      </c>
      <c r="B43" s="33" t="s">
        <v>2</v>
      </c>
      <c r="C43" s="33" t="s">
        <v>71</v>
      </c>
      <c r="D43" s="34" t="s">
        <v>55</v>
      </c>
      <c r="E43" s="35">
        <v>145.4</v>
      </c>
      <c r="F43" s="35">
        <v>145.6</v>
      </c>
      <c r="G43" s="35">
        <v>163.4</v>
      </c>
      <c r="H43" s="35">
        <v>167.5</v>
      </c>
      <c r="I43" s="35">
        <v>167.2</v>
      </c>
      <c r="J43" s="35">
        <v>172.5</v>
      </c>
      <c r="K43" s="35">
        <v>174.7</v>
      </c>
      <c r="L43" s="35">
        <v>192.1</v>
      </c>
      <c r="M43" s="35">
        <v>195.5</v>
      </c>
      <c r="N43" s="35">
        <v>203.6</v>
      </c>
      <c r="O43" s="35">
        <v>256.60000000000002</v>
      </c>
      <c r="P43" s="35">
        <v>257.89999999999998</v>
      </c>
      <c r="Q43" s="35">
        <v>270.89999999999998</v>
      </c>
      <c r="R43" s="35">
        <v>282.2</v>
      </c>
      <c r="S43" s="35">
        <v>285.3</v>
      </c>
      <c r="T43" s="35">
        <v>302.3</v>
      </c>
      <c r="U43" s="35">
        <v>287.7</v>
      </c>
      <c r="V43" s="35">
        <v>322.5</v>
      </c>
      <c r="W43" s="35">
        <v>348.3</v>
      </c>
      <c r="X43" s="35">
        <v>345.8</v>
      </c>
      <c r="Y43" s="35">
        <v>380</v>
      </c>
      <c r="Z43" s="35">
        <v>344</v>
      </c>
      <c r="AA43" s="35">
        <v>367.4</v>
      </c>
      <c r="AB43" s="35">
        <v>394.9</v>
      </c>
      <c r="AC43" s="35">
        <v>380</v>
      </c>
      <c r="AD43" s="35">
        <v>378.2</v>
      </c>
      <c r="AE43" s="35">
        <v>366</v>
      </c>
      <c r="AF43" s="35">
        <v>390</v>
      </c>
      <c r="AG43" s="35">
        <v>416.3</v>
      </c>
      <c r="AH43" s="35">
        <v>451.7</v>
      </c>
      <c r="AI43" s="35">
        <v>542.20000000000005</v>
      </c>
      <c r="AJ43" s="35">
        <v>415.1</v>
      </c>
    </row>
    <row r="44" spans="1:36" ht="33.75" x14ac:dyDescent="0.25">
      <c r="A44" s="2" t="s">
        <v>56</v>
      </c>
      <c r="B44" s="33" t="s">
        <v>3</v>
      </c>
      <c r="C44" s="33" t="s">
        <v>72</v>
      </c>
      <c r="D44" s="34" t="s">
        <v>56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</row>
    <row r="45" spans="1:36" ht="33.75" x14ac:dyDescent="0.25">
      <c r="A45" s="2" t="s">
        <v>57</v>
      </c>
      <c r="B45" s="33" t="s">
        <v>4</v>
      </c>
      <c r="C45" s="33" t="s">
        <v>141</v>
      </c>
      <c r="D45" s="34" t="s">
        <v>57</v>
      </c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</row>
    <row r="46" spans="1:36" ht="33.75" x14ac:dyDescent="0.25">
      <c r="A46" s="2" t="s">
        <v>58</v>
      </c>
      <c r="B46" s="33" t="s">
        <v>150</v>
      </c>
      <c r="C46" s="33" t="s">
        <v>151</v>
      </c>
      <c r="D46" s="34" t="s">
        <v>58</v>
      </c>
      <c r="E46" s="35">
        <v>51.8</v>
      </c>
      <c r="F46" s="35">
        <v>19.8</v>
      </c>
      <c r="G46" s="35">
        <v>26.6</v>
      </c>
      <c r="H46" s="35">
        <v>22.4</v>
      </c>
      <c r="I46" s="35">
        <v>21.9</v>
      </c>
      <c r="J46" s="35">
        <v>27.6</v>
      </c>
      <c r="K46" s="35">
        <v>30.6</v>
      </c>
      <c r="L46" s="35">
        <v>23.1</v>
      </c>
      <c r="M46" s="35">
        <v>23.4</v>
      </c>
      <c r="N46" s="35">
        <v>28.7</v>
      </c>
      <c r="O46" s="35">
        <v>85.4</v>
      </c>
      <c r="P46" s="35">
        <v>106.6</v>
      </c>
      <c r="Q46" s="35">
        <v>115.9</v>
      </c>
      <c r="R46" s="35">
        <v>182.1</v>
      </c>
      <c r="S46" s="35">
        <v>149.80000000000001</v>
      </c>
      <c r="T46" s="35">
        <v>71.599999999999994</v>
      </c>
      <c r="U46" s="35">
        <v>88.4</v>
      </c>
      <c r="V46" s="35">
        <v>170</v>
      </c>
      <c r="W46" s="35">
        <v>167.1</v>
      </c>
      <c r="X46" s="35">
        <v>97.7</v>
      </c>
      <c r="Y46" s="35">
        <v>218.3</v>
      </c>
      <c r="Z46" s="35">
        <v>241.6</v>
      </c>
      <c r="AA46" s="35">
        <v>249.1</v>
      </c>
      <c r="AB46" s="35">
        <v>145.1</v>
      </c>
      <c r="AC46" s="35">
        <v>237.7</v>
      </c>
      <c r="AD46" s="35">
        <v>175.9</v>
      </c>
      <c r="AE46" s="35">
        <v>230.8</v>
      </c>
      <c r="AF46" s="35">
        <v>165.5</v>
      </c>
      <c r="AG46" s="35">
        <v>381</v>
      </c>
      <c r="AH46" s="35">
        <v>331.9</v>
      </c>
      <c r="AI46" s="35">
        <v>409.6</v>
      </c>
      <c r="AJ46" s="35">
        <v>282.3</v>
      </c>
    </row>
    <row r="47" spans="1:36" ht="31.5" x14ac:dyDescent="0.25">
      <c r="A47" s="6" t="s">
        <v>59</v>
      </c>
      <c r="B47" s="30" t="s">
        <v>5</v>
      </c>
      <c r="C47" s="30" t="s">
        <v>73</v>
      </c>
      <c r="D47" s="31" t="s">
        <v>59</v>
      </c>
      <c r="E47" s="32">
        <f>SUM(E48:E52)</f>
        <v>2545.8000000000002</v>
      </c>
      <c r="F47" s="32">
        <f t="shared" ref="F47:AC47" si="31">SUM(F48:F52)</f>
        <v>2817.3</v>
      </c>
      <c r="G47" s="32">
        <f t="shared" si="31"/>
        <v>2963.7</v>
      </c>
      <c r="H47" s="32">
        <f t="shared" si="31"/>
        <v>3222.3</v>
      </c>
      <c r="I47" s="32">
        <f t="shared" si="31"/>
        <v>3231.4</v>
      </c>
      <c r="J47" s="32">
        <f t="shared" si="31"/>
        <v>2952.6</v>
      </c>
      <c r="K47" s="32">
        <f t="shared" si="31"/>
        <v>3122.2</v>
      </c>
      <c r="L47" s="32">
        <f t="shared" si="31"/>
        <v>3294.1</v>
      </c>
      <c r="M47" s="32">
        <f t="shared" si="31"/>
        <v>3268.9</v>
      </c>
      <c r="N47" s="32">
        <f t="shared" si="31"/>
        <v>3248.1</v>
      </c>
      <c r="O47" s="32">
        <f t="shared" si="31"/>
        <v>3100.6</v>
      </c>
      <c r="P47" s="32">
        <f t="shared" si="31"/>
        <v>3164.7</v>
      </c>
      <c r="Q47" s="32">
        <f t="shared" si="31"/>
        <v>2985.8</v>
      </c>
      <c r="R47" s="32">
        <f t="shared" si="31"/>
        <v>2782.1</v>
      </c>
      <c r="S47" s="32">
        <f t="shared" si="31"/>
        <v>2552.6</v>
      </c>
      <c r="T47" s="32">
        <f t="shared" si="31"/>
        <v>2382.6</v>
      </c>
      <c r="U47" s="32">
        <f t="shared" si="31"/>
        <v>2317.1999999999998</v>
      </c>
      <c r="V47" s="32">
        <f t="shared" si="31"/>
        <v>2104.5</v>
      </c>
      <c r="W47" s="32">
        <f t="shared" si="31"/>
        <v>1998</v>
      </c>
      <c r="X47" s="32">
        <f t="shared" si="31"/>
        <v>1864.4</v>
      </c>
      <c r="Y47" s="32">
        <f t="shared" si="31"/>
        <v>1776.3</v>
      </c>
      <c r="Z47" s="32">
        <f t="shared" si="31"/>
        <v>1658.4</v>
      </c>
      <c r="AA47" s="32">
        <f t="shared" si="31"/>
        <v>1549.8</v>
      </c>
      <c r="AB47" s="32">
        <f t="shared" si="31"/>
        <v>1408.4</v>
      </c>
      <c r="AC47" s="32">
        <f t="shared" si="31"/>
        <v>1304.9000000000001</v>
      </c>
      <c r="AD47" s="32">
        <f t="shared" ref="AD47:AG47" si="32">SUM(AD48:AD52)</f>
        <v>1179.5999999999999</v>
      </c>
      <c r="AE47" s="32">
        <f t="shared" si="32"/>
        <v>1210.4000000000001</v>
      </c>
      <c r="AF47" s="32">
        <f t="shared" si="32"/>
        <v>1093.4000000000001</v>
      </c>
      <c r="AG47" s="32">
        <f t="shared" si="32"/>
        <v>1024.7</v>
      </c>
      <c r="AH47" s="32">
        <f t="shared" ref="AH47" si="33">SUM(AH48:AH52)</f>
        <v>943.9</v>
      </c>
      <c r="AI47" s="32">
        <f>SUM(AI48:AI52)</f>
        <v>867.4</v>
      </c>
      <c r="AJ47" s="32">
        <f>SUM(AJ48:AJ52)</f>
        <v>840</v>
      </c>
    </row>
    <row r="48" spans="1:36" ht="33.75" x14ac:dyDescent="0.25">
      <c r="A48" s="2" t="s">
        <v>60</v>
      </c>
      <c r="B48" s="33" t="s">
        <v>14</v>
      </c>
      <c r="C48" s="33" t="s">
        <v>76</v>
      </c>
      <c r="D48" s="34" t="s">
        <v>60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</row>
    <row r="49" spans="1:36" ht="33.75" x14ac:dyDescent="0.25">
      <c r="A49" s="2" t="s">
        <v>61</v>
      </c>
      <c r="B49" s="33" t="s">
        <v>2</v>
      </c>
      <c r="C49" s="33" t="s">
        <v>71</v>
      </c>
      <c r="D49" s="34" t="s">
        <v>61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</row>
    <row r="50" spans="1:36" s="22" customFormat="1" ht="33.75" x14ac:dyDescent="0.25">
      <c r="A50" s="2" t="s">
        <v>62</v>
      </c>
      <c r="B50" s="33" t="s">
        <v>3</v>
      </c>
      <c r="C50" s="33" t="s">
        <v>72</v>
      </c>
      <c r="D50" s="34" t="s">
        <v>62</v>
      </c>
      <c r="E50" s="35">
        <v>2545.8000000000002</v>
      </c>
      <c r="F50" s="35">
        <v>2817.3</v>
      </c>
      <c r="G50" s="35">
        <v>2963.7</v>
      </c>
      <c r="H50" s="35">
        <v>3222.3</v>
      </c>
      <c r="I50" s="35">
        <v>3231.4</v>
      </c>
      <c r="J50" s="35">
        <v>2952.6</v>
      </c>
      <c r="K50" s="35">
        <v>3122.2</v>
      </c>
      <c r="L50" s="35">
        <v>3294.1</v>
      </c>
      <c r="M50" s="35">
        <v>3268.9</v>
      </c>
      <c r="N50" s="35">
        <v>3248.1</v>
      </c>
      <c r="O50" s="35">
        <v>3100.6</v>
      </c>
      <c r="P50" s="35">
        <v>3164.7</v>
      </c>
      <c r="Q50" s="35">
        <v>2985.8</v>
      </c>
      <c r="R50" s="35">
        <v>2782.1</v>
      </c>
      <c r="S50" s="35">
        <v>2552.6</v>
      </c>
      <c r="T50" s="35">
        <v>2382.6</v>
      </c>
      <c r="U50" s="35">
        <v>2317.1999999999998</v>
      </c>
      <c r="V50" s="35">
        <v>2104.5</v>
      </c>
      <c r="W50" s="35">
        <v>1998</v>
      </c>
      <c r="X50" s="35">
        <v>1864.4</v>
      </c>
      <c r="Y50" s="35">
        <v>1776.3</v>
      </c>
      <c r="Z50" s="35">
        <v>1658.4</v>
      </c>
      <c r="AA50" s="35">
        <v>1549.8</v>
      </c>
      <c r="AB50" s="35">
        <v>1408.4</v>
      </c>
      <c r="AC50" s="35">
        <v>1304.9000000000001</v>
      </c>
      <c r="AD50" s="35">
        <v>1179.5999999999999</v>
      </c>
      <c r="AE50" s="35">
        <v>1210.4000000000001</v>
      </c>
      <c r="AF50" s="35">
        <v>1093.4000000000001</v>
      </c>
      <c r="AG50" s="35">
        <v>1024.7</v>
      </c>
      <c r="AH50" s="35">
        <v>943.9</v>
      </c>
      <c r="AI50" s="35">
        <v>867.4</v>
      </c>
      <c r="AJ50" s="35">
        <v>840</v>
      </c>
    </row>
    <row r="51" spans="1:36" ht="33.75" x14ac:dyDescent="0.25">
      <c r="A51" s="2" t="s">
        <v>63</v>
      </c>
      <c r="B51" s="33" t="s">
        <v>4</v>
      </c>
      <c r="C51" s="33" t="s">
        <v>141</v>
      </c>
      <c r="D51" s="34" t="s">
        <v>63</v>
      </c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</row>
    <row r="52" spans="1:36" ht="33.75" x14ac:dyDescent="0.25">
      <c r="A52" s="2" t="s">
        <v>64</v>
      </c>
      <c r="B52" s="33" t="s">
        <v>15</v>
      </c>
      <c r="C52" s="33" t="s">
        <v>142</v>
      </c>
      <c r="D52" s="34" t="s">
        <v>64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</row>
    <row r="53" spans="1:36" ht="36" x14ac:dyDescent="0.25">
      <c r="A53" s="5" t="s">
        <v>65</v>
      </c>
      <c r="B53" s="28" t="s">
        <v>8</v>
      </c>
      <c r="C53" s="28" t="s">
        <v>75</v>
      </c>
      <c r="D53" s="28" t="s">
        <v>65</v>
      </c>
      <c r="E53" s="29">
        <f>+E54+E60</f>
        <v>19436.900000000001</v>
      </c>
      <c r="F53" s="29">
        <f t="shared" ref="F53:Z53" si="34">+F54+F60</f>
        <v>20098.5</v>
      </c>
      <c r="G53" s="29">
        <f t="shared" si="34"/>
        <v>21112.400000000001</v>
      </c>
      <c r="H53" s="29">
        <f t="shared" si="34"/>
        <v>26617</v>
      </c>
      <c r="I53" s="29">
        <f t="shared" si="34"/>
        <v>23043</v>
      </c>
      <c r="J53" s="29">
        <f t="shared" si="34"/>
        <v>21825.5</v>
      </c>
      <c r="K53" s="29">
        <f t="shared" si="34"/>
        <v>21878.6</v>
      </c>
      <c r="L53" s="29">
        <f t="shared" si="34"/>
        <v>31494.300000000003</v>
      </c>
      <c r="M53" s="29">
        <f t="shared" si="34"/>
        <v>31196.800000000003</v>
      </c>
      <c r="N53" s="29">
        <f t="shared" si="34"/>
        <v>29083.9</v>
      </c>
      <c r="O53" s="29">
        <f t="shared" si="34"/>
        <v>30242.9</v>
      </c>
      <c r="P53" s="29">
        <f t="shared" si="34"/>
        <v>35240.9</v>
      </c>
      <c r="Q53" s="29">
        <f t="shared" si="34"/>
        <v>32490.5</v>
      </c>
      <c r="R53" s="29">
        <f t="shared" si="34"/>
        <v>31138.5</v>
      </c>
      <c r="S53" s="29">
        <f t="shared" si="34"/>
        <v>30486.5</v>
      </c>
      <c r="T53" s="29">
        <f t="shared" si="34"/>
        <v>37646.5</v>
      </c>
      <c r="U53" s="29">
        <f t="shared" si="34"/>
        <v>38813.100000000006</v>
      </c>
      <c r="V53" s="29">
        <f t="shared" si="34"/>
        <v>40692</v>
      </c>
      <c r="W53" s="29">
        <f t="shared" si="34"/>
        <v>40427</v>
      </c>
      <c r="X53" s="29">
        <f t="shared" si="34"/>
        <v>41914.6</v>
      </c>
      <c r="Y53" s="29">
        <f t="shared" si="34"/>
        <v>38906.800000000003</v>
      </c>
      <c r="Z53" s="29">
        <f t="shared" si="34"/>
        <v>37845.699999999997</v>
      </c>
      <c r="AA53" s="29">
        <f t="shared" ref="AA53:AC53" si="35">+AA54+AA60</f>
        <v>37859.5</v>
      </c>
      <c r="AB53" s="29">
        <f t="shared" si="35"/>
        <v>44848</v>
      </c>
      <c r="AC53" s="29">
        <f t="shared" si="35"/>
        <v>43941.399999999994</v>
      </c>
      <c r="AD53" s="29">
        <f t="shared" ref="AD53:AE53" si="36">+AD54+AD60</f>
        <v>43077.599999999999</v>
      </c>
      <c r="AE53" s="29">
        <f t="shared" si="36"/>
        <v>43776.3</v>
      </c>
      <c r="AF53" s="29">
        <f t="shared" ref="AF53:AG53" si="37">+AF54+AF60</f>
        <v>47520.6</v>
      </c>
      <c r="AG53" s="29">
        <f t="shared" si="37"/>
        <v>44409.5</v>
      </c>
      <c r="AH53" s="29">
        <f t="shared" ref="AH53" si="38">+AH54+AH60</f>
        <v>44462.8</v>
      </c>
      <c r="AI53" s="29">
        <f>SUM(AI54,AI60)</f>
        <v>44819.3</v>
      </c>
      <c r="AJ53" s="29">
        <f>SUM(AJ54,AJ60)</f>
        <v>46449.100000000006</v>
      </c>
    </row>
    <row r="54" spans="1:36" ht="31.5" x14ac:dyDescent="0.25">
      <c r="A54" s="6" t="s">
        <v>110</v>
      </c>
      <c r="B54" s="30" t="s">
        <v>1</v>
      </c>
      <c r="C54" s="30" t="s">
        <v>70</v>
      </c>
      <c r="D54" s="31" t="s">
        <v>110</v>
      </c>
      <c r="E54" s="32">
        <f>SUM(E55:E59)</f>
        <v>5666.8</v>
      </c>
      <c r="F54" s="32">
        <f t="shared" ref="F54:Z54" si="39">SUM(F55:F59)</f>
        <v>5946.5</v>
      </c>
      <c r="G54" s="32">
        <f t="shared" si="39"/>
        <v>6157</v>
      </c>
      <c r="H54" s="32">
        <f t="shared" si="39"/>
        <v>10546.6</v>
      </c>
      <c r="I54" s="32">
        <f t="shared" si="39"/>
        <v>7225.4</v>
      </c>
      <c r="J54" s="32">
        <f t="shared" si="39"/>
        <v>6635.1</v>
      </c>
      <c r="K54" s="32">
        <f t="shared" si="39"/>
        <v>7369.5</v>
      </c>
      <c r="L54" s="32">
        <f t="shared" si="39"/>
        <v>16282.6</v>
      </c>
      <c r="M54" s="32">
        <f t="shared" si="39"/>
        <v>15851.7</v>
      </c>
      <c r="N54" s="32">
        <f t="shared" si="39"/>
        <v>13916.9</v>
      </c>
      <c r="O54" s="32">
        <f t="shared" si="39"/>
        <v>14514.4</v>
      </c>
      <c r="P54" s="32">
        <f t="shared" si="39"/>
        <v>19805.400000000001</v>
      </c>
      <c r="Q54" s="32">
        <f t="shared" si="39"/>
        <v>17233.8</v>
      </c>
      <c r="R54" s="32">
        <f t="shared" si="39"/>
        <v>16178.8</v>
      </c>
      <c r="S54" s="32">
        <f t="shared" si="39"/>
        <v>15846.1</v>
      </c>
      <c r="T54" s="32">
        <f t="shared" si="39"/>
        <v>23191.599999999999</v>
      </c>
      <c r="U54" s="32">
        <f t="shared" si="39"/>
        <v>24505.9</v>
      </c>
      <c r="V54" s="32">
        <f t="shared" si="39"/>
        <v>26705.9</v>
      </c>
      <c r="W54" s="32">
        <f t="shared" si="39"/>
        <v>26903.599999999999</v>
      </c>
      <c r="X54" s="32">
        <f t="shared" si="39"/>
        <v>27735.1</v>
      </c>
      <c r="Y54" s="32">
        <f t="shared" si="39"/>
        <v>25113.5</v>
      </c>
      <c r="Z54" s="32">
        <f t="shared" si="39"/>
        <v>24361.3</v>
      </c>
      <c r="AA54" s="32">
        <f t="shared" ref="AA54:AC54" si="40">SUM(AA55:AA59)</f>
        <v>24898.799999999999</v>
      </c>
      <c r="AB54" s="32">
        <f t="shared" si="40"/>
        <v>31405.599999999999</v>
      </c>
      <c r="AC54" s="32">
        <f t="shared" si="40"/>
        <v>31338.6</v>
      </c>
      <c r="AD54" s="32">
        <f t="shared" ref="AD54" si="41">SUM(AD55:AD59)</f>
        <v>30367.1</v>
      </c>
      <c r="AE54" s="32">
        <f t="shared" ref="AE54:AJ54" si="42">SUM(AE55:AE59)</f>
        <v>31278</v>
      </c>
      <c r="AF54" s="32">
        <f t="shared" si="42"/>
        <v>35148.6</v>
      </c>
      <c r="AG54" s="32">
        <f t="shared" si="42"/>
        <v>32391.5</v>
      </c>
      <c r="AH54" s="32">
        <f t="shared" si="42"/>
        <v>32649.200000000001</v>
      </c>
      <c r="AI54" s="32">
        <f t="shared" si="42"/>
        <v>33281.1</v>
      </c>
      <c r="AJ54" s="32">
        <f t="shared" si="42"/>
        <v>34612.300000000003</v>
      </c>
    </row>
    <row r="55" spans="1:36" ht="33.75" x14ac:dyDescent="0.25">
      <c r="A55" s="2" t="s">
        <v>111</v>
      </c>
      <c r="B55" s="33" t="s">
        <v>14</v>
      </c>
      <c r="C55" s="33" t="s">
        <v>76</v>
      </c>
      <c r="D55" s="34" t="s">
        <v>111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</row>
    <row r="56" spans="1:36" ht="33.75" x14ac:dyDescent="0.25">
      <c r="A56" s="2" t="s">
        <v>112</v>
      </c>
      <c r="B56" s="33" t="s">
        <v>2</v>
      </c>
      <c r="C56" s="33" t="s">
        <v>71</v>
      </c>
      <c r="D56" s="34" t="s">
        <v>112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</row>
    <row r="57" spans="1:36" ht="33.75" x14ac:dyDescent="0.25">
      <c r="A57" s="2" t="s">
        <v>113</v>
      </c>
      <c r="B57" s="33" t="s">
        <v>3</v>
      </c>
      <c r="C57" s="33" t="s">
        <v>72</v>
      </c>
      <c r="D57" s="34" t="s">
        <v>113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</row>
    <row r="58" spans="1:36" ht="33.75" x14ac:dyDescent="0.25">
      <c r="A58" s="2" t="s">
        <v>114</v>
      </c>
      <c r="B58" s="33" t="s">
        <v>4</v>
      </c>
      <c r="C58" s="33" t="s">
        <v>141</v>
      </c>
      <c r="D58" s="34" t="s">
        <v>114</v>
      </c>
      <c r="E58" s="35">
        <v>5666.8</v>
      </c>
      <c r="F58" s="35">
        <v>5946.5</v>
      </c>
      <c r="G58" s="35">
        <v>6157</v>
      </c>
      <c r="H58" s="35">
        <v>10546.6</v>
      </c>
      <c r="I58" s="35">
        <v>7225.4</v>
      </c>
      <c r="J58" s="35">
        <v>6635.1</v>
      </c>
      <c r="K58" s="35">
        <v>7369.5</v>
      </c>
      <c r="L58" s="35">
        <v>16282.6</v>
      </c>
      <c r="M58" s="35">
        <v>15851.7</v>
      </c>
      <c r="N58" s="35">
        <v>13916.9</v>
      </c>
      <c r="O58" s="35">
        <v>14514.4</v>
      </c>
      <c r="P58" s="35">
        <v>19805.400000000001</v>
      </c>
      <c r="Q58" s="35">
        <v>17233.8</v>
      </c>
      <c r="R58" s="35">
        <v>16178.8</v>
      </c>
      <c r="S58" s="35">
        <v>15846.1</v>
      </c>
      <c r="T58" s="35">
        <v>23191.599999999999</v>
      </c>
      <c r="U58" s="35">
        <v>24505.9</v>
      </c>
      <c r="V58" s="35">
        <v>26705.9</v>
      </c>
      <c r="W58" s="35">
        <v>26903.599999999999</v>
      </c>
      <c r="X58" s="35">
        <v>27735.1</v>
      </c>
      <c r="Y58" s="35">
        <v>25113.5</v>
      </c>
      <c r="Z58" s="35">
        <v>24361.3</v>
      </c>
      <c r="AA58" s="35">
        <v>24898.799999999999</v>
      </c>
      <c r="AB58" s="35">
        <v>31405.599999999999</v>
      </c>
      <c r="AC58" s="35">
        <v>31338.6</v>
      </c>
      <c r="AD58" s="35">
        <v>30367.1</v>
      </c>
      <c r="AE58" s="35">
        <v>31278</v>
      </c>
      <c r="AF58" s="35">
        <v>35148.6</v>
      </c>
      <c r="AG58" s="35">
        <v>32391.5</v>
      </c>
      <c r="AH58" s="35">
        <v>32649.200000000001</v>
      </c>
      <c r="AI58" s="35">
        <v>33281.1</v>
      </c>
      <c r="AJ58" s="35">
        <v>34612.300000000003</v>
      </c>
    </row>
    <row r="59" spans="1:36" ht="33.75" x14ac:dyDescent="0.25">
      <c r="A59" s="2" t="s">
        <v>115</v>
      </c>
      <c r="B59" s="33" t="s">
        <v>15</v>
      </c>
      <c r="C59" s="33" t="s">
        <v>142</v>
      </c>
      <c r="D59" s="34" t="s">
        <v>115</v>
      </c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</row>
    <row r="60" spans="1:36" ht="31.5" x14ac:dyDescent="0.25">
      <c r="A60" s="6" t="s">
        <v>104</v>
      </c>
      <c r="B60" s="30" t="s">
        <v>5</v>
      </c>
      <c r="C60" s="30" t="s">
        <v>73</v>
      </c>
      <c r="D60" s="31" t="s">
        <v>104</v>
      </c>
      <c r="E60" s="32">
        <f>SUM(E61:E65)</f>
        <v>13770.1</v>
      </c>
      <c r="F60" s="32">
        <f t="shared" ref="F60:Z60" si="43">SUM(F61:F65)</f>
        <v>14152</v>
      </c>
      <c r="G60" s="32">
        <f t="shared" si="43"/>
        <v>14955.4</v>
      </c>
      <c r="H60" s="32">
        <f t="shared" si="43"/>
        <v>16070.4</v>
      </c>
      <c r="I60" s="32">
        <f t="shared" si="43"/>
        <v>15817.6</v>
      </c>
      <c r="J60" s="32">
        <f t="shared" si="43"/>
        <v>15190.4</v>
      </c>
      <c r="K60" s="32">
        <f t="shared" si="43"/>
        <v>14509.1</v>
      </c>
      <c r="L60" s="32">
        <f t="shared" si="43"/>
        <v>15211.7</v>
      </c>
      <c r="M60" s="32">
        <f t="shared" si="43"/>
        <v>15345.1</v>
      </c>
      <c r="N60" s="32">
        <f t="shared" si="43"/>
        <v>15167</v>
      </c>
      <c r="O60" s="32">
        <f t="shared" si="43"/>
        <v>15728.5</v>
      </c>
      <c r="P60" s="32">
        <f t="shared" si="43"/>
        <v>15435.5</v>
      </c>
      <c r="Q60" s="32">
        <f t="shared" si="43"/>
        <v>15256.7</v>
      </c>
      <c r="R60" s="32">
        <f t="shared" si="43"/>
        <v>14959.7</v>
      </c>
      <c r="S60" s="32">
        <f t="shared" si="43"/>
        <v>14640.4</v>
      </c>
      <c r="T60" s="32">
        <f t="shared" si="43"/>
        <v>14454.9</v>
      </c>
      <c r="U60" s="32">
        <f t="shared" si="43"/>
        <v>14307.2</v>
      </c>
      <c r="V60" s="32">
        <f t="shared" si="43"/>
        <v>13986.1</v>
      </c>
      <c r="W60" s="32">
        <f t="shared" si="43"/>
        <v>13523.4</v>
      </c>
      <c r="X60" s="32">
        <f t="shared" si="43"/>
        <v>14179.5</v>
      </c>
      <c r="Y60" s="32">
        <f t="shared" si="43"/>
        <v>13793.3</v>
      </c>
      <c r="Z60" s="32">
        <f t="shared" si="43"/>
        <v>13484.4</v>
      </c>
      <c r="AA60" s="32">
        <f>SUM(AA61:AA65)</f>
        <v>12960.7</v>
      </c>
      <c r="AB60" s="32">
        <f t="shared" ref="AB60:AC60" si="44">SUM(AB61:AB65)</f>
        <v>13442.4</v>
      </c>
      <c r="AC60" s="32">
        <f t="shared" si="44"/>
        <v>12602.8</v>
      </c>
      <c r="AD60" s="32">
        <f t="shared" ref="AD60:AE60" si="45">SUM(AD61:AD65)</f>
        <v>12710.5</v>
      </c>
      <c r="AE60" s="32">
        <f t="shared" si="45"/>
        <v>12498.3</v>
      </c>
      <c r="AF60" s="32">
        <f t="shared" ref="AF60:AG60" si="46">SUM(AF61:AF65)</f>
        <v>12372</v>
      </c>
      <c r="AG60" s="32">
        <f t="shared" si="46"/>
        <v>12018</v>
      </c>
      <c r="AH60" s="32">
        <f t="shared" ref="AH60" si="47">SUM(AH61:AH65)</f>
        <v>11813.6</v>
      </c>
      <c r="AI60" s="32">
        <f>SUM(AI61:AI65)</f>
        <v>11538.2</v>
      </c>
      <c r="AJ60" s="32">
        <f>SUM(AJ61:AJ65)</f>
        <v>11836.8</v>
      </c>
    </row>
    <row r="61" spans="1:36" ht="33.75" x14ac:dyDescent="0.25">
      <c r="A61" s="2" t="s">
        <v>105</v>
      </c>
      <c r="B61" s="33" t="s">
        <v>14</v>
      </c>
      <c r="C61" s="33" t="s">
        <v>76</v>
      </c>
      <c r="D61" s="34" t="s">
        <v>105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</row>
    <row r="62" spans="1:36" ht="33.75" x14ac:dyDescent="0.25">
      <c r="A62" s="2" t="s">
        <v>106</v>
      </c>
      <c r="B62" s="33" t="s">
        <v>2</v>
      </c>
      <c r="C62" s="33" t="s">
        <v>71</v>
      </c>
      <c r="D62" s="34" t="s">
        <v>106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</row>
    <row r="63" spans="1:36" s="22" customFormat="1" ht="33.75" x14ac:dyDescent="0.25">
      <c r="A63" s="2" t="s">
        <v>107</v>
      </c>
      <c r="B63" s="33" t="s">
        <v>3</v>
      </c>
      <c r="C63" s="33" t="s">
        <v>72</v>
      </c>
      <c r="D63" s="34" t="s">
        <v>107</v>
      </c>
      <c r="E63" s="35">
        <v>13770.1</v>
      </c>
      <c r="F63" s="35">
        <v>14152</v>
      </c>
      <c r="G63" s="35">
        <v>14955.4</v>
      </c>
      <c r="H63" s="35">
        <v>16070.4</v>
      </c>
      <c r="I63" s="35">
        <v>15817.6</v>
      </c>
      <c r="J63" s="35">
        <v>15190.4</v>
      </c>
      <c r="K63" s="35">
        <v>14509.1</v>
      </c>
      <c r="L63" s="35">
        <v>15211.7</v>
      </c>
      <c r="M63" s="35">
        <v>15345.1</v>
      </c>
      <c r="N63" s="35">
        <v>15167</v>
      </c>
      <c r="O63" s="35">
        <v>15728.5</v>
      </c>
      <c r="P63" s="35">
        <v>15435.5</v>
      </c>
      <c r="Q63" s="35">
        <v>15256.7</v>
      </c>
      <c r="R63" s="35">
        <v>14959.7</v>
      </c>
      <c r="S63" s="35">
        <v>14640.4</v>
      </c>
      <c r="T63" s="35">
        <v>14454.9</v>
      </c>
      <c r="U63" s="35">
        <v>14307.2</v>
      </c>
      <c r="V63" s="35">
        <v>13986.1</v>
      </c>
      <c r="W63" s="35">
        <v>13523.4</v>
      </c>
      <c r="X63" s="35">
        <v>14179.5</v>
      </c>
      <c r="Y63" s="35">
        <v>13793.3</v>
      </c>
      <c r="Z63" s="35">
        <v>13484.4</v>
      </c>
      <c r="AA63" s="35">
        <v>12960.7</v>
      </c>
      <c r="AB63" s="35">
        <v>13442.4</v>
      </c>
      <c r="AC63" s="35">
        <v>12602.8</v>
      </c>
      <c r="AD63" s="35">
        <v>12710.5</v>
      </c>
      <c r="AE63" s="35">
        <v>12498.3</v>
      </c>
      <c r="AF63" s="35">
        <v>12372</v>
      </c>
      <c r="AG63" s="35">
        <v>12018</v>
      </c>
      <c r="AH63" s="35">
        <v>11813.6</v>
      </c>
      <c r="AI63" s="35">
        <v>11538.2</v>
      </c>
      <c r="AJ63" s="35">
        <v>11836.8</v>
      </c>
    </row>
    <row r="64" spans="1:36" ht="33.75" x14ac:dyDescent="0.25">
      <c r="A64" s="2" t="s">
        <v>108</v>
      </c>
      <c r="B64" s="33" t="s">
        <v>4</v>
      </c>
      <c r="C64" s="33" t="s">
        <v>141</v>
      </c>
      <c r="D64" s="34" t="s">
        <v>108</v>
      </c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</row>
    <row r="65" spans="1:36" ht="33.75" x14ac:dyDescent="0.25">
      <c r="A65" s="2" t="s">
        <v>109</v>
      </c>
      <c r="B65" s="33" t="s">
        <v>15</v>
      </c>
      <c r="C65" s="33" t="s">
        <v>142</v>
      </c>
      <c r="D65" s="34" t="s">
        <v>109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</row>
    <row r="66" spans="1:36" ht="36" x14ac:dyDescent="0.25">
      <c r="A66" s="5" t="s">
        <v>66</v>
      </c>
      <c r="B66" s="38" t="s">
        <v>9</v>
      </c>
      <c r="C66" s="38" t="s">
        <v>77</v>
      </c>
      <c r="D66" s="28" t="s">
        <v>66</v>
      </c>
      <c r="E66" s="29">
        <f t="shared" ref="E66:Z66" si="48">SUM(E67:E69)</f>
        <v>0</v>
      </c>
      <c r="F66" s="29">
        <f t="shared" si="48"/>
        <v>0</v>
      </c>
      <c r="G66" s="29">
        <f t="shared" si="48"/>
        <v>0</v>
      </c>
      <c r="H66" s="29">
        <f t="shared" si="48"/>
        <v>0</v>
      </c>
      <c r="I66" s="29">
        <f t="shared" si="48"/>
        <v>0</v>
      </c>
      <c r="J66" s="29">
        <f t="shared" si="48"/>
        <v>0</v>
      </c>
      <c r="K66" s="29">
        <f t="shared" si="48"/>
        <v>0</v>
      </c>
      <c r="L66" s="29">
        <f t="shared" si="48"/>
        <v>0</v>
      </c>
      <c r="M66" s="29">
        <f t="shared" si="48"/>
        <v>0</v>
      </c>
      <c r="N66" s="29">
        <f t="shared" si="48"/>
        <v>0</v>
      </c>
      <c r="O66" s="29">
        <f t="shared" si="48"/>
        <v>0</v>
      </c>
      <c r="P66" s="29">
        <f t="shared" si="48"/>
        <v>0</v>
      </c>
      <c r="Q66" s="29">
        <f t="shared" si="48"/>
        <v>0</v>
      </c>
      <c r="R66" s="29">
        <f t="shared" si="48"/>
        <v>0</v>
      </c>
      <c r="S66" s="29">
        <f t="shared" si="48"/>
        <v>0</v>
      </c>
      <c r="T66" s="29">
        <f t="shared" si="48"/>
        <v>0</v>
      </c>
      <c r="U66" s="29">
        <f t="shared" si="48"/>
        <v>0</v>
      </c>
      <c r="V66" s="29">
        <f t="shared" si="48"/>
        <v>0</v>
      </c>
      <c r="W66" s="29">
        <f t="shared" si="48"/>
        <v>0</v>
      </c>
      <c r="X66" s="29">
        <f t="shared" si="48"/>
        <v>0</v>
      </c>
      <c r="Y66" s="29">
        <f t="shared" si="48"/>
        <v>0</v>
      </c>
      <c r="Z66" s="29">
        <f t="shared" si="48"/>
        <v>0</v>
      </c>
      <c r="AA66" s="29">
        <f t="shared" ref="AA66:AE66" si="49">SUM(AA67:AA69)</f>
        <v>0</v>
      </c>
      <c r="AB66" s="29">
        <f t="shared" si="49"/>
        <v>0</v>
      </c>
      <c r="AC66" s="29">
        <f t="shared" si="49"/>
        <v>0</v>
      </c>
      <c r="AD66" s="29">
        <f t="shared" si="49"/>
        <v>0</v>
      </c>
      <c r="AE66" s="29">
        <f t="shared" si="49"/>
        <v>0</v>
      </c>
      <c r="AF66" s="29">
        <f t="shared" ref="AF66:AG66" si="50">SUM(AF67:AF69)</f>
        <v>0</v>
      </c>
      <c r="AG66" s="29">
        <f t="shared" si="50"/>
        <v>0</v>
      </c>
      <c r="AH66" s="29">
        <f t="shared" ref="AH66" si="51">SUM(AH67:AH69)</f>
        <v>0</v>
      </c>
      <c r="AI66" s="29">
        <f>SUM(AI67:AI69)</f>
        <v>0</v>
      </c>
      <c r="AJ66" s="29">
        <f>SUM(AJ67:AJ69)</f>
        <v>0</v>
      </c>
    </row>
    <row r="67" spans="1:36" x14ac:dyDescent="0.25">
      <c r="A67" s="2" t="s">
        <v>67</v>
      </c>
      <c r="B67" s="40" t="s">
        <v>10</v>
      </c>
      <c r="C67" s="40" t="s">
        <v>78</v>
      </c>
      <c r="D67" s="34" t="s">
        <v>67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</row>
    <row r="68" spans="1:36" x14ac:dyDescent="0.25">
      <c r="A68" s="2" t="s">
        <v>136</v>
      </c>
      <c r="B68" s="40" t="s">
        <v>11</v>
      </c>
      <c r="C68" s="40" t="s">
        <v>79</v>
      </c>
      <c r="D68" s="34" t="s">
        <v>136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</row>
    <row r="69" spans="1:36" x14ac:dyDescent="0.25">
      <c r="A69" s="2" t="s">
        <v>137</v>
      </c>
      <c r="B69" s="40" t="s">
        <v>12</v>
      </c>
      <c r="C69" s="40" t="s">
        <v>80</v>
      </c>
      <c r="D69" s="34" t="s">
        <v>137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</row>
    <row r="70" spans="1:36" ht="24" x14ac:dyDescent="0.25">
      <c r="A70" s="7" t="s">
        <v>68</v>
      </c>
      <c r="B70" s="41" t="s">
        <v>13</v>
      </c>
      <c r="C70" s="41" t="s">
        <v>117</v>
      </c>
      <c r="D70" s="41" t="s">
        <v>68</v>
      </c>
      <c r="E70" s="42">
        <f>+E66+E53+E40+E26+E12</f>
        <v>81566.299999999988</v>
      </c>
      <c r="F70" s="42">
        <f t="shared" ref="F70:Z70" si="52">+F66+F53+F40+F26+F12</f>
        <v>86400.700000000012</v>
      </c>
      <c r="G70" s="42">
        <f t="shared" si="52"/>
        <v>92783.500000000015</v>
      </c>
      <c r="H70" s="42">
        <f t="shared" si="52"/>
        <v>105524.4</v>
      </c>
      <c r="I70" s="42">
        <f t="shared" si="52"/>
        <v>102948.6</v>
      </c>
      <c r="J70" s="42">
        <f t="shared" si="52"/>
        <v>99548.5</v>
      </c>
      <c r="K70" s="42">
        <f t="shared" si="52"/>
        <v>100409.5</v>
      </c>
      <c r="L70" s="42">
        <f t="shared" si="52"/>
        <v>110160.8</v>
      </c>
      <c r="M70" s="42">
        <f t="shared" si="52"/>
        <v>110987.4</v>
      </c>
      <c r="N70" s="42">
        <f t="shared" si="52"/>
        <v>110126.7</v>
      </c>
      <c r="O70" s="42">
        <f t="shared" si="52"/>
        <v>110136.70000000001</v>
      </c>
      <c r="P70" s="42">
        <f t="shared" si="52"/>
        <v>117281.1</v>
      </c>
      <c r="Q70" s="42">
        <f t="shared" si="52"/>
        <v>114652.1</v>
      </c>
      <c r="R70" s="42">
        <f t="shared" si="52"/>
        <v>114225.29999999999</v>
      </c>
      <c r="S70" s="42">
        <f t="shared" si="52"/>
        <v>113252.6</v>
      </c>
      <c r="T70" s="42">
        <f t="shared" si="52"/>
        <v>122874.9</v>
      </c>
      <c r="U70" s="42">
        <f t="shared" si="52"/>
        <v>123930.5</v>
      </c>
      <c r="V70" s="42">
        <f t="shared" si="52"/>
        <v>129150.00000000001</v>
      </c>
      <c r="W70" s="42">
        <f t="shared" si="52"/>
        <v>129179.9</v>
      </c>
      <c r="X70" s="42">
        <f t="shared" si="52"/>
        <v>131099.4</v>
      </c>
      <c r="Y70" s="42">
        <f t="shared" si="52"/>
        <v>127778.09999999999</v>
      </c>
      <c r="Z70" s="42">
        <f t="shared" si="52"/>
        <v>129515.9</v>
      </c>
      <c r="AA70" s="42">
        <f>+AA66+AA53+AA40+AA26+AA12</f>
        <v>129880.79999999999</v>
      </c>
      <c r="AB70" s="42">
        <f t="shared" ref="AB70:AE70" si="53">+AB66+AB53+AB40+AB26+AB12</f>
        <v>135438.5</v>
      </c>
      <c r="AC70" s="42">
        <f t="shared" si="53"/>
        <v>130381.1</v>
      </c>
      <c r="AD70" s="42">
        <f t="shared" si="53"/>
        <v>128720.4</v>
      </c>
      <c r="AE70" s="42">
        <f t="shared" si="53"/>
        <v>128884.5</v>
      </c>
      <c r="AF70" s="42">
        <f t="shared" ref="AF70:AG70" si="54">+AF66+AF53+AF40+AF26+AF12</f>
        <v>133844.1</v>
      </c>
      <c r="AG70" s="42">
        <f t="shared" si="54"/>
        <v>125839.8</v>
      </c>
      <c r="AH70" s="42">
        <f t="shared" ref="AH70" si="55">+AH66+AH53+AH40+AH26+AH12</f>
        <v>124886.6</v>
      </c>
      <c r="AI70" s="42">
        <f>SUM(AI12,AI26,AI40,AI53,AI66)</f>
        <v>123832.2</v>
      </c>
      <c r="AJ70" s="42">
        <f>SUM(AJ12,AJ26,AJ40,AJ53,AJ66)</f>
        <v>124969.40000000001</v>
      </c>
    </row>
    <row r="71" spans="1:36" x14ac:dyDescent="0.25">
      <c r="A71" t="s">
        <v>146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36" x14ac:dyDescent="0.25">
      <c r="A72" t="s">
        <v>147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5"/>
      <c r="AC72" s="23"/>
      <c r="AD72" s="23"/>
      <c r="AE72" s="23"/>
    </row>
    <row r="73" spans="1:36" x14ac:dyDescent="0.25"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43"/>
      <c r="AG73" s="43"/>
      <c r="AH73" s="43"/>
      <c r="AI73" s="43"/>
      <c r="AJ73" s="43"/>
    </row>
    <row r="74" spans="1:36" x14ac:dyDescent="0.25"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4"/>
      <c r="Z74" s="23"/>
      <c r="AA74" s="23"/>
      <c r="AB74" s="23"/>
      <c r="AC74" s="24"/>
      <c r="AD74" s="23"/>
      <c r="AE74" s="23"/>
    </row>
    <row r="75" spans="1:36" x14ac:dyDescent="0.25"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4"/>
      <c r="Z75" s="23"/>
      <c r="AA75" s="23"/>
      <c r="AB75" s="23"/>
      <c r="AC75" s="24"/>
      <c r="AD75" s="23"/>
      <c r="AE75" s="23"/>
    </row>
    <row r="76" spans="1:36" x14ac:dyDescent="0.25"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4"/>
      <c r="Z76" s="23"/>
      <c r="AA76" s="23"/>
      <c r="AB76" s="23"/>
      <c r="AC76" s="24"/>
      <c r="AD76" s="23"/>
      <c r="AE76" s="23"/>
    </row>
    <row r="77" spans="1:36" x14ac:dyDescent="0.25"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6" x14ac:dyDescent="0.25"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4"/>
      <c r="AC78" s="23"/>
      <c r="AD78" s="23"/>
      <c r="AE78" s="23"/>
    </row>
    <row r="79" spans="1:36" x14ac:dyDescent="0.25"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4"/>
      <c r="AC79" s="23"/>
      <c r="AD79" s="23"/>
      <c r="AE79" s="23"/>
    </row>
    <row r="80" spans="1:36" x14ac:dyDescent="0.25"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4"/>
      <c r="AC80" s="23"/>
      <c r="AD80" s="23"/>
      <c r="AE80" s="23"/>
    </row>
    <row r="81" spans="5:31" x14ac:dyDescent="0.25"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5:31" x14ac:dyDescent="0.25"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  <row r="83" spans="5:31" x14ac:dyDescent="0.25"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</row>
    <row r="84" spans="5:31" x14ac:dyDescent="0.25"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</row>
    <row r="85" spans="5:31" x14ac:dyDescent="0.25"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</row>
    <row r="86" spans="5:31" x14ac:dyDescent="0.25"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5:31" x14ac:dyDescent="0.25"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5:31" x14ac:dyDescent="0.25"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5:31" x14ac:dyDescent="0.25"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5:31" x14ac:dyDescent="0.25"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5:31" x14ac:dyDescent="0.25"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5:31" x14ac:dyDescent="0.25"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5:31" x14ac:dyDescent="0.25"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</row>
    <row r="94" spans="5:31" x14ac:dyDescent="0.25"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</row>
    <row r="95" spans="5:31" x14ac:dyDescent="0.25"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5:31" x14ac:dyDescent="0.25"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5:31" x14ac:dyDescent="0.25"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5:31" x14ac:dyDescent="0.25"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5:31" x14ac:dyDescent="0.25"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5:31" x14ac:dyDescent="0.25"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5:31" x14ac:dyDescent="0.25"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5:31" x14ac:dyDescent="0.25"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5:31" x14ac:dyDescent="0.25"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5:31" x14ac:dyDescent="0.25"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5:31" x14ac:dyDescent="0.25"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</row>
    <row r="106" spans="5:31" x14ac:dyDescent="0.25"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5:31" x14ac:dyDescent="0.25"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</row>
    <row r="108" spans="5:31" x14ac:dyDescent="0.25"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</row>
    <row r="109" spans="5:31" x14ac:dyDescent="0.25"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</row>
    <row r="110" spans="5:31" x14ac:dyDescent="0.25"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</row>
    <row r="111" spans="5:31" x14ac:dyDescent="0.25"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</row>
    <row r="112" spans="5:31" x14ac:dyDescent="0.25"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</row>
    <row r="113" spans="5:31" x14ac:dyDescent="0.25"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</row>
    <row r="114" spans="5:31" x14ac:dyDescent="0.25"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</row>
    <row r="115" spans="5:31" x14ac:dyDescent="0.25"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</row>
    <row r="116" spans="5:31" x14ac:dyDescent="0.25"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</row>
    <row r="117" spans="5:31" x14ac:dyDescent="0.25"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</row>
    <row r="118" spans="5:31" x14ac:dyDescent="0.25"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</row>
    <row r="119" spans="5:31" x14ac:dyDescent="0.25"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</row>
    <row r="120" spans="5:31" x14ac:dyDescent="0.25"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</row>
    <row r="121" spans="5:31" x14ac:dyDescent="0.25"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</row>
    <row r="122" spans="5:31" x14ac:dyDescent="0.25"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</row>
    <row r="123" spans="5:31" x14ac:dyDescent="0.25"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</row>
    <row r="124" spans="5:31" x14ac:dyDescent="0.25"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</row>
    <row r="125" spans="5:31" x14ac:dyDescent="0.25"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</row>
    <row r="126" spans="5:31" x14ac:dyDescent="0.25"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</row>
    <row r="127" spans="5:31" x14ac:dyDescent="0.25"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</row>
    <row r="128" spans="5:31" x14ac:dyDescent="0.25"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</row>
    <row r="129" spans="5:31" x14ac:dyDescent="0.25"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</row>
    <row r="130" spans="5:31" x14ac:dyDescent="0.25"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</row>
    <row r="131" spans="5:31" x14ac:dyDescent="0.25"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</row>
    <row r="132" spans="5:31" x14ac:dyDescent="0.25"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</row>
    <row r="133" spans="5:31" x14ac:dyDescent="0.25"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</row>
  </sheetData>
  <phoneticPr fontId="7" type="noConversion"/>
  <conditionalFormatting sqref="C7">
    <cfRule type="duplicateValues" dxfId="2" priority="5"/>
  </conditionalFormatting>
  <conditionalFormatting sqref="C8">
    <cfRule type="duplicateValues" dxfId="1" priority="4"/>
  </conditionalFormatting>
  <conditionalFormatting sqref="D1:D1048576">
    <cfRule type="duplicateValues" dxfId="0" priority="3"/>
  </conditionalFormatting>
  <dataValidations disablePrompts="1" count="2">
    <dataValidation type="list" allowBlank="1" showErrorMessage="1" prompt="_x000a_" sqref="B7" xr:uid="{978A723D-48CC-4438-ADB6-0AE5BC1D819E}">
      <formula1>$WTB$4:$WTB$7</formula1>
    </dataValidation>
    <dataValidation type="list" allowBlank="1" showInputMessage="1" showErrorMessage="1" sqref="B8" xr:uid="{7675E95C-AC8F-491B-A5C4-0DC9441A62EC}">
      <formula1>$WTA$4:$WTA$6</formula1>
    </dataValidation>
  </dataValidations>
  <printOptions horizontalCentered="1" verticalCentered="1"/>
  <pageMargins left="0.15748031496062992" right="0" top="0.19685039370078741" bottom="0.15748031496062992" header="0.11811023622047245" footer="0.11811023622047245"/>
  <pageSetup paperSize="9" scale="95" fitToHeight="2" orientation="portrait" horizontalDpi="4294967294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D746F0B280A34B8C57B4AF6157F2BC" ma:contentTypeVersion="17" ma:contentTypeDescription="Crée un document." ma:contentTypeScope="" ma:versionID="27d7cc4fbc110c2a30f40605779b7e0a">
  <xsd:schema xmlns:xsd="http://www.w3.org/2001/XMLSchema" xmlns:xs="http://www.w3.org/2001/XMLSchema" xmlns:p="http://schemas.microsoft.com/office/2006/metadata/properties" xmlns:ns3="e6632e8f-27ca-418b-b5dc-76c6c697b205" xmlns:ns4="7c5f4ac5-cc21-4a90-a8e2-bebbbb98a848" targetNamespace="http://schemas.microsoft.com/office/2006/metadata/properties" ma:root="true" ma:fieldsID="0bbd099b7b8bb24fc75e1e2c58341f66" ns3:_="" ns4:_="">
    <xsd:import namespace="e6632e8f-27ca-418b-b5dc-76c6c697b205"/>
    <xsd:import namespace="7c5f4ac5-cc21-4a90-a8e2-bebbbb98a8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632e8f-27ca-418b-b5dc-76c6c697b2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f4ac5-cc21-4a90-a8e2-bebbbb98a84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1EEE20-E37B-4EE8-91EA-296B1FDBFB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4D8B41-4E2A-496E-B855-1A9CC7171035}">
  <ds:schemaRefs>
    <ds:schemaRef ds:uri="7c5f4ac5-cc21-4a90-a8e2-bebbbb98a848"/>
    <ds:schemaRef ds:uri="http://www.w3.org/XML/1998/namespace"/>
    <ds:schemaRef ds:uri="http://purl.org/dc/elements/1.1/"/>
    <ds:schemaRef ds:uri="http://schemas.microsoft.com/office/infopath/2007/PartnerControls"/>
    <ds:schemaRef ds:uri="e6632e8f-27ca-418b-b5dc-76c6c697b205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32DA478-5E58-4E75-B772-5591EA6004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632e8f-27ca-418b-b5dc-76c6c697b205"/>
    <ds:schemaRef ds:uri="7c5f4ac5-cc21-4a90-a8e2-bebbbb98a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Dette Externe</vt:lpstr>
      <vt:lpstr>'Dette Externe'!Zone_d_impression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 DASSI</dc:creator>
  <cp:lastModifiedBy>Rym Cherif</cp:lastModifiedBy>
  <cp:lastPrinted>2026-01-09T08:39:47Z</cp:lastPrinted>
  <dcterms:created xsi:type="dcterms:W3CDTF">2020-02-05T14:01:14Z</dcterms:created>
  <dcterms:modified xsi:type="dcterms:W3CDTF">2026-03-31T15:26:31Z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0x010100E1D746F0B280A34B8C57B4AF6157F2BC</vt:lpwstr>
  </property>
</Properties>
</file>