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Réserves internationales/"/>
    </mc:Choice>
  </mc:AlternateContent>
  <xr:revisionPtr revIDLastSave="141" documentId="13_ncr:1_{6C415FB8-FFE4-4E8C-A1D3-A7CBA5AAD6ED}" xr6:coauthVersionLast="47" xr6:coauthVersionMax="47" xr10:uidLastSave="{AF05DD65-A1B7-4866-865E-BEB2B93C0245}"/>
  <bookViews>
    <workbookView xWindow="-120" yWindow="-120" windowWidth="20730" windowHeight="11040" xr2:uid="{E369ACE0-FA23-4692-8796-438DD07C2412}"/>
  </bookViews>
  <sheets>
    <sheet name="Feuillet de conversion" sheetId="1" r:id="rId1"/>
    <sheet name="Donnees source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ScalesList">'[1]Report Form'!$A$5:$A$8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N43" i="1" l="1"/>
  <c r="EN41" i="1"/>
  <c r="EN40" i="1"/>
  <c r="EL43" i="1"/>
  <c r="EL42" i="1"/>
  <c r="EL41" i="1"/>
  <c r="EL40" i="1"/>
  <c r="EH46" i="1"/>
  <c r="EJ43" i="1"/>
  <c r="EJ42" i="1"/>
  <c r="EJ41" i="1"/>
  <c r="EE40" i="1"/>
  <c r="EE43" i="1"/>
  <c r="EE42" i="1"/>
  <c r="EE41" i="1"/>
  <c r="ED40" i="1"/>
  <c r="ED43" i="1"/>
  <c r="ED42" i="1"/>
  <c r="ED41" i="1"/>
  <c r="DV40" i="1"/>
  <c r="DV43" i="1"/>
  <c r="DV42" i="1"/>
  <c r="DV41" i="1"/>
  <c r="AQ49" i="1" l="1"/>
  <c r="BL46" i="1" l="1"/>
  <c r="BH46" i="1"/>
  <c r="BG46" i="1"/>
  <c r="BF46" i="1"/>
  <c r="BE46" i="1"/>
  <c r="BD46" i="1"/>
  <c r="BC46" i="1"/>
  <c r="BB46" i="1"/>
  <c r="AZ46" i="1"/>
  <c r="Q40" i="2"/>
  <c r="M40" i="2"/>
  <c r="L40" i="2"/>
  <c r="K40" i="2"/>
  <c r="J40" i="2"/>
  <c r="I40" i="2"/>
  <c r="H40" i="2"/>
  <c r="G40" i="2"/>
  <c r="E40" i="2"/>
  <c r="D8" i="1" l="1"/>
  <c r="D7" i="1"/>
  <c r="EN42" i="1" l="1"/>
  <c r="EK40" i="1"/>
  <c r="EK41" i="1"/>
  <c r="EP40" i="1"/>
  <c r="EP41" i="1"/>
  <c r="EP42" i="1"/>
  <c r="EM43" i="1"/>
  <c r="EM42" i="1"/>
  <c r="EM41" i="1"/>
  <c r="EM40" i="1"/>
  <c r="EG43" i="1"/>
  <c r="EG41" i="1"/>
</calcChain>
</file>

<file path=xl/sharedStrings.xml><?xml version="1.0" encoding="utf-8"?>
<sst xmlns="http://schemas.openxmlformats.org/spreadsheetml/2006/main" count="1467" uniqueCount="880">
  <si>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</si>
  <si>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</si>
  <si>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</si>
  <si>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</si>
  <si>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</si>
  <si>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</si>
  <si>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</si>
  <si>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</si>
  <si>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</si>
  <si>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</si>
  <si>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</si>
  <si>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</si>
  <si>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 xml:space="preserve">Counterpart area </t>
  </si>
  <si>
    <t>UNIT_MULT</t>
  </si>
  <si>
    <t>FREQ</t>
  </si>
  <si>
    <t>COMMENT</t>
  </si>
  <si>
    <t>Source / Observation status</t>
  </si>
  <si>
    <t>Country code</t>
  </si>
  <si>
    <t>Descriptor</t>
  </si>
  <si>
    <t>INDICATOR</t>
  </si>
  <si>
    <t>Units</t>
  </si>
  <si>
    <t>TN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</si>
  <si>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</si>
  <si>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</si>
  <si>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</si>
  <si>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</si>
  <si>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</si>
  <si>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</si>
  <si>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</si>
  <si>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</si>
  <si>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</si>
  <si>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</si>
  <si>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</si>
  <si>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</si>
  <si>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</si>
  <si>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</si>
  <si>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</si>
  <si>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</si>
  <si>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Indicateur</t>
  </si>
  <si>
    <t>M</t>
  </si>
  <si>
    <t>Scale</t>
  </si>
  <si>
    <r>
      <t>I. Official reserve assets and other foreign currency assets (approximate market value)</t>
    </r>
    <r>
      <rPr>
        <sz val="12"/>
        <rFont val="Arial"/>
        <family val="2"/>
      </rPr>
      <t xml:space="preserve"> </t>
    </r>
    <r>
      <rPr>
        <vertAlign val="superscript"/>
        <sz val="12"/>
        <rFont val="Arial"/>
        <family val="2"/>
      </rPr>
      <t>4</t>
    </r>
  </si>
  <si>
    <t>2018 M9</t>
  </si>
  <si>
    <t>2018 M10</t>
  </si>
  <si>
    <t>2018 M11</t>
  </si>
  <si>
    <t>2018 M12</t>
  </si>
  <si>
    <t>2019 M1</t>
  </si>
  <si>
    <t>2019 M2</t>
  </si>
  <si>
    <t>2019 M3</t>
  </si>
  <si>
    <t>2019 M4</t>
  </si>
  <si>
    <t>2019 M5</t>
  </si>
  <si>
    <t>2019 M6</t>
  </si>
  <si>
    <t>2019 M7</t>
  </si>
  <si>
    <t>2019 M8</t>
  </si>
  <si>
    <t>2019 M9</t>
  </si>
  <si>
    <t>2019 M10</t>
  </si>
  <si>
    <t>2019 M11</t>
  </si>
  <si>
    <t>2019 M12</t>
  </si>
  <si>
    <t>2020M1</t>
  </si>
  <si>
    <t>2020M2</t>
  </si>
  <si>
    <t>2020M3</t>
  </si>
  <si>
    <t>2020M4</t>
  </si>
  <si>
    <t>2020M5</t>
  </si>
  <si>
    <t>2020M6</t>
  </si>
  <si>
    <t>2020M7</t>
  </si>
  <si>
    <t>2020M8</t>
  </si>
  <si>
    <t>2020M9</t>
  </si>
  <si>
    <t>MAU_RAFA_XDC</t>
  </si>
  <si>
    <t>A. Official reserve assets</t>
  </si>
  <si>
    <t>Tunisian dinar</t>
  </si>
  <si>
    <t>Millions</t>
  </si>
  <si>
    <t>13,186.4</t>
  </si>
  <si>
    <t>14,877.9</t>
  </si>
  <si>
    <t>14,125.7</t>
  </si>
  <si>
    <t>15,547.2</t>
  </si>
  <si>
    <t>16,100.6</t>
  </si>
  <si>
    <t>16,238.7</t>
  </si>
  <si>
    <t>22,841.2</t>
  </si>
  <si>
    <t>14,512.2</t>
  </si>
  <si>
    <t>14,720.7</t>
  </si>
  <si>
    <t>18,0325.5</t>
  </si>
  <si>
    <t>18,984.7</t>
  </si>
  <si>
    <t>19,730.2</t>
  </si>
  <si>
    <t>19,980.5</t>
  </si>
  <si>
    <t>20,467.5</t>
  </si>
  <si>
    <t>20,774.7</t>
  </si>
  <si>
    <t>21,011.9</t>
  </si>
  <si>
    <t>20,685.6</t>
  </si>
  <si>
    <t>21,726.6</t>
  </si>
  <si>
    <t>23 ,026,2</t>
  </si>
  <si>
    <t>21,865.8</t>
  </si>
  <si>
    <t>22,653.7</t>
  </si>
  <si>
    <t>22,742.6</t>
  </si>
  <si>
    <t>22,841.3</t>
  </si>
  <si>
    <t>MAU_RAFAFX_XDC</t>
  </si>
  <si>
    <t>(1) Foreign currency reserves (in convertible foreign currencies)</t>
  </si>
  <si>
    <t>10,307.113</t>
  </si>
  <si>
    <t>12,153.953</t>
  </si>
  <si>
    <t>11,787.420</t>
  </si>
  <si>
    <t>13,281.173</t>
  </si>
  <si>
    <t>13,708.353</t>
  </si>
  <si>
    <t>14,040.945</t>
  </si>
  <si>
    <t>14,470.418</t>
  </si>
  <si>
    <t>20,249.9</t>
  </si>
  <si>
    <t>12,269.343</t>
  </si>
  <si>
    <t>12,195.6</t>
  </si>
  <si>
    <t>15,048.6</t>
  </si>
  <si>
    <t>15,301.508</t>
  </si>
  <si>
    <t>15,975.7</t>
  </si>
  <si>
    <t>16,438.9</t>
  </si>
  <si>
    <t>17,131.5</t>
  </si>
  <si>
    <t>17,531.6</t>
  </si>
  <si>
    <t>17,443.3</t>
  </si>
  <si>
    <t>17,898.3</t>
  </si>
  <si>
    <t>19,210.1</t>
  </si>
  <si>
    <t>20,449,5</t>
  </si>
  <si>
    <t>19,221.3</t>
  </si>
  <si>
    <t>19,729.1</t>
  </si>
  <si>
    <t>19,519.8</t>
  </si>
  <si>
    <t>19,486.1</t>
  </si>
  <si>
    <t>MAU_RAFAFXS_XDC</t>
  </si>
  <si>
    <t>(a) Securities</t>
  </si>
  <si>
    <t>5,053.6</t>
  </si>
  <si>
    <t>4,931.4</t>
  </si>
  <si>
    <t>4,471.8</t>
  </si>
  <si>
    <t>4,259.4</t>
  </si>
  <si>
    <t>4,318.3</t>
  </si>
  <si>
    <t>5,041.7</t>
  </si>
  <si>
    <t>4,711.6</t>
  </si>
  <si>
    <t>8,472.7</t>
  </si>
  <si>
    <t>3,888.1</t>
  </si>
  <si>
    <t>3,376.4</t>
  </si>
  <si>
    <t>3,498.5</t>
  </si>
  <si>
    <t>3,556.0</t>
  </si>
  <si>
    <t>4,364.8</t>
  </si>
  <si>
    <t>3,379.4</t>
  </si>
  <si>
    <t>5,628.6</t>
  </si>
  <si>
    <t>5,177.7</t>
  </si>
  <si>
    <t>5,001.6</t>
  </si>
  <si>
    <t>6,174.7</t>
  </si>
  <si>
    <t>8,716.3</t>
  </si>
  <si>
    <t>10, 907,0</t>
  </si>
  <si>
    <t>10,820.0</t>
  </si>
  <si>
    <t>10,777.7</t>
  </si>
  <si>
    <t>13,302.7</t>
  </si>
  <si>
    <t>13,936.8</t>
  </si>
  <si>
    <t>MAU_RAFAFXSI_XDC</t>
  </si>
  <si>
    <r>
      <t>of which:</t>
    </r>
    <r>
      <rPr>
        <sz val="12"/>
        <rFont val="Arial"/>
        <family val="2"/>
      </rPr>
      <t xml:space="preserve"> issuer headquartered in reporting country but located abroad</t>
    </r>
  </si>
  <si>
    <t>MAU_RAFAFXCD_XDC</t>
  </si>
  <si>
    <t>(b) total currency and deposits with:</t>
  </si>
  <si>
    <t>MAU_RAFAFXCDN_XDC</t>
  </si>
  <si>
    <t>(i) other national central banks, BIS and IMF</t>
  </si>
  <si>
    <t>698.8</t>
  </si>
  <si>
    <t>473.2</t>
  </si>
  <si>
    <t>380.1</t>
  </si>
  <si>
    <t>1299.3</t>
  </si>
  <si>
    <t>1144.2</t>
  </si>
  <si>
    <t>673.3</t>
  </si>
  <si>
    <t>1289.7</t>
  </si>
  <si>
    <t>1,001.3</t>
  </si>
  <si>
    <t>769.0</t>
  </si>
  <si>
    <t>554.0</t>
  </si>
  <si>
    <t>153.3</t>
  </si>
  <si>
    <t>353.6</t>
  </si>
  <si>
    <t>713.2</t>
  </si>
  <si>
    <t>693.7</t>
  </si>
  <si>
    <t>1,605.4</t>
  </si>
  <si>
    <t>1,965.2</t>
  </si>
  <si>
    <t>1,347.1</t>
  </si>
  <si>
    <t>1,078.4</t>
  </si>
  <si>
    <t>1,052.6</t>
  </si>
  <si>
    <t>914.3</t>
  </si>
  <si>
    <t>872.1</t>
  </si>
  <si>
    <t>493.2</t>
  </si>
  <si>
    <t>MAU_RAFAFXCDBI_XDC</t>
  </si>
  <si>
    <t>(ii) banks headquartered in the reporting country</t>
  </si>
  <si>
    <t>MAU_RAFAFXCDBIA_XDC</t>
  </si>
  <si>
    <r>
      <t>of which:</t>
    </r>
    <r>
      <rPr>
        <sz val="12"/>
        <rFont val="Arial"/>
        <family val="2"/>
      </rPr>
      <t xml:space="preserve"> located abroad</t>
    </r>
  </si>
  <si>
    <t>MAU_RAFAFXCDBO_XDC</t>
  </si>
  <si>
    <t>(iii) banks headquartered outside the reporting country</t>
  </si>
  <si>
    <t>4554.7</t>
  </si>
  <si>
    <t>6749.4</t>
  </si>
  <si>
    <t>6935.5</t>
  </si>
  <si>
    <t>7722.5</t>
  </si>
  <si>
    <t>8245.8</t>
  </si>
  <si>
    <t>8326.0</t>
  </si>
  <si>
    <t>8469.1</t>
  </si>
  <si>
    <t>10080.2</t>
  </si>
  <si>
    <t>7612.2</t>
  </si>
  <si>
    <t>8265.2</t>
  </si>
  <si>
    <t>11,396.8</t>
  </si>
  <si>
    <t>11,391.8</t>
  </si>
  <si>
    <t>10,897.7</t>
  </si>
  <si>
    <t>11,765.9</t>
  </si>
  <si>
    <t>9,897.5</t>
  </si>
  <si>
    <t>10,388.7</t>
  </si>
  <si>
    <t>11,094.6</t>
  </si>
  <si>
    <t>10,645.1</t>
  </si>
  <si>
    <t>9441.3</t>
  </si>
  <si>
    <t>8628.2</t>
  </si>
  <si>
    <t>7,529.3</t>
  </si>
  <si>
    <t>8277.4</t>
  </si>
  <si>
    <t>5,580.8</t>
  </si>
  <si>
    <t>5,056.1</t>
  </si>
  <si>
    <t>MAU_RAFAFXCDBOA_XDC</t>
  </si>
  <si>
    <r>
      <t>of which:</t>
    </r>
    <r>
      <rPr>
        <sz val="12"/>
        <rFont val="Arial"/>
        <family val="2"/>
      </rPr>
      <t xml:space="preserve"> located in the reporting country</t>
    </r>
  </si>
  <si>
    <t>MAU_RAFAIMF_XDC</t>
  </si>
  <si>
    <t>(2) IMF reserve position</t>
  </si>
  <si>
    <t>423.9</t>
  </si>
  <si>
    <t>64.0</t>
  </si>
  <si>
    <t>503.9</t>
  </si>
  <si>
    <t>506.1</t>
  </si>
  <si>
    <t>482.3</t>
  </si>
  <si>
    <t>MAU_RAFASDR_XDC</t>
  </si>
  <si>
    <t>(3) SDRs</t>
  </si>
  <si>
    <t>110.0</t>
  </si>
  <si>
    <t>106.2</t>
  </si>
  <si>
    <t>74.7</t>
  </si>
  <si>
    <t>75.2</t>
  </si>
  <si>
    <t>139.9</t>
  </si>
  <si>
    <t>59.4</t>
  </si>
  <si>
    <t>58.7</t>
  </si>
  <si>
    <t>155.0</t>
  </si>
  <si>
    <t>11.7</t>
  </si>
  <si>
    <t>150.1</t>
  </si>
  <si>
    <t>148.7</t>
  </si>
  <si>
    <t>114.3</t>
  </si>
  <si>
    <t>114.1</t>
  </si>
  <si>
    <t>55.7</t>
  </si>
  <si>
    <t>24.5</t>
  </si>
  <si>
    <t>24.2</t>
  </si>
  <si>
    <t>180.1</t>
  </si>
  <si>
    <t>154.1</t>
  </si>
  <si>
    <t>40.0</t>
  </si>
  <si>
    <t>39.9</t>
  </si>
  <si>
    <t>39.2</t>
  </si>
  <si>
    <t>4.3</t>
  </si>
  <si>
    <t>160.6</t>
  </si>
  <si>
    <t>MAU_RAFAGOLD_XDC</t>
  </si>
  <si>
    <r>
      <t xml:space="preserve">(4) gold (including gold deposits and, if appropriate, gold swapped) </t>
    </r>
    <r>
      <rPr>
        <vertAlign val="superscript"/>
        <sz val="12"/>
        <rFont val="Arial"/>
        <family val="2"/>
      </rPr>
      <t>5</t>
    </r>
  </si>
  <si>
    <t>442.7</t>
  </si>
  <si>
    <t>468.5</t>
  </si>
  <si>
    <t>478.4</t>
  </si>
  <si>
    <t>512.9</t>
  </si>
  <si>
    <t>531.5</t>
  </si>
  <si>
    <t>533.4</t>
  </si>
  <si>
    <t>517.5</t>
  </si>
  <si>
    <t>633.4</t>
  </si>
  <si>
    <t>516.0</t>
  </si>
  <si>
    <t>542.3</t>
  </si>
  <si>
    <t>549.4</t>
  </si>
  <si>
    <t>584.4</t>
  </si>
  <si>
    <t>569.1</t>
  </si>
  <si>
    <t>567.8</t>
  </si>
  <si>
    <t>555.8</t>
  </si>
  <si>
    <t>569.5</t>
  </si>
  <si>
    <t>596.1</t>
  </si>
  <si>
    <t>621.2</t>
  </si>
  <si>
    <t>659.7</t>
  </si>
  <si>
    <t>674.9</t>
  </si>
  <si>
    <t>715.5</t>
  </si>
  <si>
    <t>711.6</t>
  </si>
  <si>
    <t>695.1</t>
  </si>
  <si>
    <t>MAU_RAFAGOLDV_OZT</t>
  </si>
  <si>
    <t>—volume in fine troy ounces</t>
  </si>
  <si>
    <t>Ounces</t>
  </si>
  <si>
    <t>MAU_RAFAO_XDC</t>
  </si>
  <si>
    <t>(5) other reserve assets (specify)</t>
  </si>
  <si>
    <t>1902.7</t>
  </si>
  <si>
    <t>1725.3</t>
  </si>
  <si>
    <t>1361.2</t>
  </si>
  <si>
    <t>1296.9</t>
  </si>
  <si>
    <t>1181.0</t>
  </si>
  <si>
    <t>1150.0</t>
  </si>
  <si>
    <t>1,232.7</t>
  </si>
  <si>
    <t>1291.2</t>
  </si>
  <si>
    <t>1328.7</t>
  </si>
  <si>
    <t>2480.7</t>
  </si>
  <si>
    <t>2,565.3</t>
  </si>
  <si>
    <t>2,412.1</t>
  </si>
  <si>
    <t>2,249.4</t>
  </si>
  <si>
    <t>2,143.3</t>
  </si>
  <si>
    <t>2,286.3</t>
  </si>
  <si>
    <t>1,505.9</t>
  </si>
  <si>
    <t>1,370.8</t>
  </si>
  <si>
    <t>1,447.4</t>
  </si>
  <si>
    <t>1,687.6</t>
  </si>
  <si>
    <t>2,024.6</t>
  </si>
  <si>
    <t>2,017.2</t>
  </si>
  <si>
    <t>MAU_RAFAOF_XDC</t>
  </si>
  <si>
    <t>—financial derivatives</t>
  </si>
  <si>
    <t>MAU_RAFAOL_XDC</t>
  </si>
  <si>
    <t>—loans to nonbank nonresidents</t>
  </si>
  <si>
    <t>MAU_RAFAOO_XDC</t>
  </si>
  <si>
    <t>—other</t>
  </si>
  <si>
    <t>MAU_RAOFA_XDC</t>
  </si>
  <si>
    <t>B. Other foreign currency assets (specify)</t>
  </si>
  <si>
    <t>MAU_RAOFAS_XDC</t>
  </si>
  <si>
    <t>—securities not included in official reserve assets</t>
  </si>
  <si>
    <t>MAU_RAOFAD_XDC</t>
  </si>
  <si>
    <t>—deposits not included in official reserve assets</t>
  </si>
  <si>
    <t>MAU_RAOFAL_XDC</t>
  </si>
  <si>
    <t>—loans not included in official reserve assets</t>
  </si>
  <si>
    <t>MAU_RAOFAF_XDC</t>
  </si>
  <si>
    <t>—financial derivatives not included in official reserve assets</t>
  </si>
  <si>
    <t>MAU_RAOFAG_XDC</t>
  </si>
  <si>
    <t>—gold not included in official reserve assets</t>
  </si>
  <si>
    <t>MAU_RAOFAO_XDC</t>
  </si>
  <si>
    <t>II. Predetermined short-term net drains on foreign currency assets (nominal value)</t>
  </si>
  <si>
    <r>
      <t xml:space="preserve">1. Foreign currency loans, securities, and deposits </t>
    </r>
    <r>
      <rPr>
        <vertAlign val="superscript"/>
        <sz val="12"/>
        <rFont val="Arial"/>
        <family val="2"/>
      </rPr>
      <t>6</t>
    </r>
  </si>
  <si>
    <t>MAU_RAPFALSD_XDC</t>
  </si>
  <si>
    <t>Total</t>
  </si>
  <si>
    <t>MAU_RAPFALSD_1M_XDC</t>
  </si>
  <si>
    <t>Up to 1 month</t>
  </si>
  <si>
    <t>MAU_RAPFALSD_1M_3M_XDC</t>
  </si>
  <si>
    <t>More than 1 and up to 3 months</t>
  </si>
  <si>
    <t>MAU_RAPFALSD_3M_1Y_XDC</t>
  </si>
  <si>
    <t>More than 3 months and up to 1 year</t>
  </si>
  <si>
    <t>III. Contingent short-term net drains on foreign currency assets (nominal value)</t>
  </si>
  <si>
    <t>(b) Other contingent liabilities</t>
  </si>
  <si>
    <t>MAU_RACFAL_XDC</t>
  </si>
  <si>
    <t>MAU_RACFAL_1M_XDC</t>
  </si>
  <si>
    <t>MAU_RACFAL_1M_3M_XDC</t>
  </si>
  <si>
    <t>MAU_RACFAL_3M_1Y_XDC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</si>
  <si>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</si>
  <si>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</si>
  <si>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</si>
  <si>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</si>
  <si>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</si>
  <si>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</si>
  <si>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</si>
  <si>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</si>
  <si>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</si>
  <si>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A. Avoirs de réserve officiels</t>
  </si>
  <si>
    <t>dont : émetteur ayant son siège dans le pays déclarant mais situé à l'étranger</t>
  </si>
  <si>
    <t>(i) autres banques centrales nationales, BRI et FMI</t>
  </si>
  <si>
    <t>(ii) les banques ayant leur siège dans le pays déclarant</t>
  </si>
  <si>
    <t>dont : situé à l'étranger</t>
  </si>
  <si>
    <t>(iii) les banques ayant leur siège en dehors du pays déclarant</t>
  </si>
  <si>
    <t>dont : situé dans le pays déclarant</t>
  </si>
  <si>
    <t>(2) Position de réserve au FMI</t>
  </si>
  <si>
    <t>(3) DTS</t>
  </si>
  <si>
    <t>(4) gold (including gold deposits and, if appropriate, gold swapped)</t>
  </si>
  <si>
    <t>—dérivés financiers</t>
  </si>
  <si>
    <t>—prêts aux non-résidents non bancaires</t>
  </si>
  <si>
    <t>—autre</t>
  </si>
  <si>
    <t>—titres non inclus dans les avoirs de réserves officiels</t>
  </si>
  <si>
    <t>—prêts non inclus dans les avoirs de réserve officiels</t>
  </si>
  <si>
    <t>—dérivés financiers non inclus dans les avoirs de réserve officiels</t>
  </si>
  <si>
    <t>—l'or non inclus dans les avoirs de réserve officiels</t>
  </si>
  <si>
    <t>III. Drainage net éventuel à court terme des avoirs en devises (valeur nominale)</t>
  </si>
  <si>
    <t>I. Official reserve assets and other foreign currency assets (approximate market value)</t>
  </si>
  <si>
    <t>I. Avoirs de réserve officiels et autres avoirs en devises (valeur marchande approximative)</t>
  </si>
  <si>
    <r>
      <t>of which:</t>
    </r>
    <r>
      <rPr>
        <sz val="11"/>
        <rFont val="Calibri"/>
        <family val="2"/>
        <scheme val="minor"/>
      </rPr>
      <t xml:space="preserve"> issuer headquartered in reporting country but located abroad</t>
    </r>
  </si>
  <si>
    <r>
      <t>of which:</t>
    </r>
    <r>
      <rPr>
        <sz val="11"/>
        <rFont val="Calibri"/>
        <family val="2"/>
        <scheme val="minor"/>
      </rPr>
      <t xml:space="preserve"> located abroad</t>
    </r>
  </si>
  <si>
    <r>
      <t>of which:</t>
    </r>
    <r>
      <rPr>
        <sz val="11"/>
        <rFont val="Calibri"/>
        <family val="2"/>
        <scheme val="minor"/>
      </rPr>
      <t xml:space="preserve"> located in the reporting country</t>
    </r>
  </si>
  <si>
    <t>(1) Réserves en devises (en devises étrangères convertibles)</t>
  </si>
  <si>
    <t>a) Titres</t>
  </si>
  <si>
    <t>(b) total du numéraire et des dépôts auprès de :</t>
  </si>
  <si>
    <t>(4) or (y compris les dépôts d'or et, le cas échéant, l'or échangé dans le cadre de swaps)</t>
  </si>
  <si>
    <t>—volume en onces troy fines</t>
  </si>
  <si>
    <r>
      <t>II. Prél</t>
    </r>
    <r>
      <rPr>
        <b/>
        <sz val="11"/>
        <rFont val="Calibri"/>
        <family val="2"/>
      </rPr>
      <t>è</t>
    </r>
    <r>
      <rPr>
        <b/>
        <sz val="11"/>
        <rFont val="Calibri"/>
        <family val="2"/>
        <scheme val="minor"/>
      </rPr>
      <t>vements à court terme prédéterminés sur les avoirs en devises (valeur nominale)</t>
    </r>
  </si>
  <si>
    <t>—Jusqu'à 1 mois</t>
  </si>
  <si>
    <t>—Plus de 1 et jusqu'à 3 mois</t>
  </si>
  <si>
    <t>—Plus de 3 mois et jusqu'à 1 an</t>
  </si>
  <si>
    <t>—Up to 1 month</t>
  </si>
  <si>
    <t>—More than 1 and up to 3 months</t>
  </si>
  <si>
    <t>—More than 3 months and up to 1 year</t>
  </si>
  <si>
    <t>ILV2</t>
  </si>
  <si>
    <t>(5) autres avoirs de réserve (à préciser)</t>
  </si>
  <si>
    <t>B. Autres avoirs en devises étrangères (à préciser)</t>
  </si>
  <si>
    <t>(b) Autres passifs éventuels</t>
  </si>
  <si>
    <t>1. Prêts, titres et dépôts en devises étrangères</t>
  </si>
  <si>
    <t>1. Foreign currency loans, securities, and deposits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</si>
  <si>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</si>
  <si>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</si>
  <si>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</si>
  <si>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</si>
  <si>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</si>
  <si>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</si>
  <si>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</si>
  <si>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</si>
  <si>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</si>
  <si>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</si>
  <si>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</si>
  <si>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</si>
  <si>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</si>
  <si>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</si>
  <si>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</si>
  <si>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</si>
  <si>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</si>
  <si>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</si>
  <si>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</si>
  <si>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</si>
  <si>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</si>
  <si>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</si>
  <si>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</si>
  <si>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</si>
  <si>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22,637.6</t>
  </si>
  <si>
    <t>19,325.5</t>
  </si>
  <si>
    <t>14,157.6</t>
  </si>
  <si>
    <t>494.0</t>
  </si>
  <si>
    <t>4,673.9</t>
  </si>
  <si>
    <t>24,745.5</t>
  </si>
  <si>
    <t xml:space="preserve">21,241.6 </t>
  </si>
  <si>
    <t>10,645.5</t>
  </si>
  <si>
    <t>1267.1</t>
  </si>
  <si>
    <t>1987.1</t>
  </si>
  <si>
    <t>1846.2</t>
  </si>
  <si>
    <t>-1953.3</t>
  </si>
  <si>
    <t>23,022.5</t>
  </si>
  <si>
    <t>20,123.3</t>
  </si>
  <si>
    <t>11,371.2</t>
  </si>
  <si>
    <t>569.8</t>
  </si>
  <si>
    <t>8,182.3</t>
  </si>
  <si>
    <t>-3355.478</t>
  </si>
  <si>
    <t>1606.922</t>
  </si>
  <si>
    <t>23227.3</t>
  </si>
  <si>
    <t>19712.1</t>
  </si>
  <si>
    <t>9,476.0</t>
  </si>
  <si>
    <t>501.5</t>
  </si>
  <si>
    <t>9,735.3</t>
  </si>
  <si>
    <t>652.6</t>
  </si>
  <si>
    <t>230.8</t>
  </si>
  <si>
    <t>2,273.4</t>
  </si>
  <si>
    <t>24982.0</t>
  </si>
  <si>
    <t>21552.5</t>
  </si>
  <si>
    <t>10354.3</t>
  </si>
  <si>
    <t>935.1</t>
  </si>
  <si>
    <t>10263.1</t>
  </si>
  <si>
    <t>160.5</t>
  </si>
  <si>
    <t>697.7</t>
  </si>
  <si>
    <t>2090.5</t>
  </si>
  <si>
    <t>24792.4</t>
  </si>
  <si>
    <t>21523.4</t>
  </si>
  <si>
    <t>11071.1</t>
  </si>
  <si>
    <t>874.2</t>
  </si>
  <si>
    <t>9578.3</t>
  </si>
  <si>
    <t>25188.2</t>
  </si>
  <si>
    <t>21944.1</t>
  </si>
  <si>
    <t>12610.6</t>
  </si>
  <si>
    <t>648.1</t>
  </si>
  <si>
    <t>8685.1</t>
  </si>
  <si>
    <t>122.2</t>
  </si>
  <si>
    <t>739.6</t>
  </si>
  <si>
    <t>1901.4</t>
  </si>
  <si>
    <t>25715.1</t>
  </si>
  <si>
    <t>25,765.7</t>
  </si>
  <si>
    <t>—dépôt+D32:D33s non inclus dans les avoirs de réserve officiels</t>
  </si>
  <si>
    <t>-4780.423</t>
  </si>
  <si>
    <t>-764.3</t>
  </si>
  <si>
    <t>396.177</t>
  </si>
  <si>
    <t>-4412.3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</si>
  <si>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</si>
  <si>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</si>
  <si>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</si>
  <si>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</si>
  <si>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</si>
  <si>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</si>
  <si>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</si>
  <si>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</si>
  <si>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</si>
  <si>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</si>
  <si>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</si>
  <si>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</si>
  <si>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</si>
  <si>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</si>
  <si>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</si>
  <si>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</si>
  <si>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</si>
  <si>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</si>
  <si>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</si>
  <si>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</si>
  <si>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</si>
  <si>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</si>
  <si>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</si>
  <si>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</si>
  <si>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</si>
  <si>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</si>
  <si>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</si>
  <si>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</si>
  <si>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</si>
  <si>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</si>
  <si>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</si>
  <si>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</si>
  <si>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</si>
  <si>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</si>
  <si>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</si>
  <si>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</si>
  <si>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</si>
  <si>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</si>
  <si>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</si>
  <si>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</si>
  <si>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</si>
  <si>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</si>
  <si>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</si>
  <si>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</si>
  <si>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12,121,9</t>
  </si>
  <si>
    <t>9,946,687</t>
  </si>
  <si>
    <t>4166.1</t>
  </si>
  <si>
    <t>12,360,2</t>
  </si>
  <si>
    <t>10,479,918</t>
  </si>
  <si>
    <t>12,153,2</t>
  </si>
  <si>
    <t>10,219,649</t>
  </si>
  <si>
    <t>12,262,4</t>
  </si>
  <si>
    <t>10,354,794</t>
  </si>
  <si>
    <t>12.368,7</t>
  </si>
  <si>
    <t>10.572,332</t>
  </si>
  <si>
    <t>4667.1</t>
  </si>
  <si>
    <t>632.7</t>
  </si>
  <si>
    <t>400.7</t>
  </si>
  <si>
    <t>13,094,2</t>
  </si>
  <si>
    <t>11,151,176</t>
  </si>
  <si>
    <t>13,299,9</t>
  </si>
  <si>
    <t>11,453,163</t>
  </si>
  <si>
    <t>14,045,3</t>
  </si>
  <si>
    <t>11,945,653</t>
  </si>
  <si>
    <t>14,257,4</t>
  </si>
  <si>
    <t>12,158,413</t>
  </si>
  <si>
    <t>13,045,794</t>
  </si>
  <si>
    <t>12.893.575</t>
  </si>
  <si>
    <t>11.484.0</t>
  </si>
  <si>
    <t>8.526.3</t>
  </si>
  <si>
    <t>506.5</t>
  </si>
  <si>
    <t>2451.2</t>
  </si>
  <si>
    <t>345.8</t>
  </si>
  <si>
    <t>130.2</t>
  </si>
  <si>
    <t>332.6</t>
  </si>
  <si>
    <t>600.9</t>
  </si>
  <si>
    <t>13.426.0</t>
  </si>
  <si>
    <t>12.879.5</t>
  </si>
  <si>
    <t>7.062.9</t>
  </si>
  <si>
    <t>5756.8</t>
  </si>
  <si>
    <t>122.3</t>
  </si>
  <si>
    <t>403.8</t>
  </si>
  <si>
    <t>674.5</t>
  </si>
  <si>
    <t>13.631.0</t>
  </si>
  <si>
    <t>12.327.3</t>
  </si>
  <si>
    <t>6.999.8</t>
  </si>
  <si>
    <t>185.2</t>
  </si>
  <si>
    <t>5142.3</t>
  </si>
  <si>
    <t>345.9</t>
  </si>
  <si>
    <t>22.9</t>
  </si>
  <si>
    <t>375.7</t>
  </si>
  <si>
    <t>559.1</t>
  </si>
  <si>
    <t>14.580,2</t>
  </si>
  <si>
    <t>13.299.7</t>
  </si>
  <si>
    <t>7.950.1</t>
  </si>
  <si>
    <t>5195.5</t>
  </si>
  <si>
    <t>530.6</t>
  </si>
  <si>
    <t>13.176,8</t>
  </si>
  <si>
    <t>11.823.4</t>
  </si>
  <si>
    <t>7.257.3</t>
  </si>
  <si>
    <t>58.4</t>
  </si>
  <si>
    <t>4507.7</t>
  </si>
  <si>
    <t>68.2</t>
  </si>
  <si>
    <t>363.0</t>
  </si>
  <si>
    <t>576.3</t>
  </si>
  <si>
    <t>13.896,4</t>
  </si>
  <si>
    <t>12.478.8</t>
  </si>
  <si>
    <t>7.944.0</t>
  </si>
  <si>
    <t>373.6</t>
  </si>
  <si>
    <t>4161.2</t>
  </si>
  <si>
    <t>68.8</t>
  </si>
  <si>
    <t>356.5</t>
  </si>
  <si>
    <t>646.4</t>
  </si>
  <si>
    <t>13.097,3</t>
  </si>
  <si>
    <t>11.662.5</t>
  </si>
  <si>
    <t>8.262.1</t>
  </si>
  <si>
    <t>313.1</t>
  </si>
  <si>
    <t>3087.3</t>
  </si>
  <si>
    <t>362.1</t>
  </si>
  <si>
    <t>612.8</t>
  </si>
  <si>
    <t>14.122.9</t>
  </si>
  <si>
    <t>12.541.2</t>
  </si>
  <si>
    <t>7.842.8</t>
  </si>
  <si>
    <t>132.2</t>
  </si>
  <si>
    <t>4566.2</t>
  </si>
  <si>
    <t>126.7</t>
  </si>
  <si>
    <t>380.3</t>
  </si>
  <si>
    <t>728.7</t>
  </si>
  <si>
    <t>13.613.8</t>
  </si>
  <si>
    <t>12.002.0</t>
  </si>
  <si>
    <t>8.021.3</t>
  </si>
  <si>
    <t>235.4</t>
  </si>
  <si>
    <t>3746.2</t>
  </si>
  <si>
    <t>388.9</t>
  </si>
  <si>
    <t>811.1</t>
  </si>
  <si>
    <t>13.889.3</t>
  </si>
  <si>
    <t>12.137.8</t>
  </si>
  <si>
    <t>8.501.5</t>
  </si>
  <si>
    <t>492.7</t>
  </si>
  <si>
    <t>3179.6</t>
  </si>
  <si>
    <t>79.9</t>
  </si>
  <si>
    <t>902.7</t>
  </si>
  <si>
    <t>387.0</t>
  </si>
  <si>
    <t>13.132.156</t>
  </si>
  <si>
    <t>11.480.0</t>
  </si>
  <si>
    <t>449.9</t>
  </si>
  <si>
    <t>8.406</t>
  </si>
  <si>
    <t>2624.6</t>
  </si>
  <si>
    <t>393.1</t>
  </si>
  <si>
    <t>819.6</t>
  </si>
  <si>
    <t>13.045.794</t>
  </si>
  <si>
    <t>8.983.3</t>
  </si>
  <si>
    <t>588.3</t>
  </si>
  <si>
    <t>1916.8</t>
  </si>
  <si>
    <t>92.1</t>
  </si>
  <si>
    <t>383.4</t>
  </si>
  <si>
    <t>735.9</t>
  </si>
  <si>
    <t>15,007.9</t>
  </si>
  <si>
    <t>13,623.1</t>
  </si>
  <si>
    <t>9,246.6</t>
  </si>
  <si>
    <t>1516.5</t>
  </si>
  <si>
    <t>139.6</t>
  </si>
  <si>
    <t>451.3</t>
  </si>
  <si>
    <t>307.5</t>
  </si>
  <si>
    <t>486.5</t>
  </si>
  <si>
    <t>16,189.4</t>
  </si>
  <si>
    <t>14,717.3</t>
  </si>
  <si>
    <t>7,087.2</t>
  </si>
  <si>
    <t>139.4</t>
  </si>
  <si>
    <t>325.6</t>
  </si>
  <si>
    <t>16,035.9</t>
  </si>
  <si>
    <t>14,589.5</t>
  </si>
  <si>
    <t>8,451.4</t>
  </si>
  <si>
    <t>1,475.6</t>
  </si>
  <si>
    <t>6,154.5</t>
  </si>
  <si>
    <t>1,506.8</t>
  </si>
  <si>
    <t>4,631.3</t>
  </si>
  <si>
    <t>139.5</t>
  </si>
  <si>
    <t>15,693.5</t>
  </si>
  <si>
    <t>14,322.9</t>
  </si>
  <si>
    <t>9,149.6</t>
  </si>
  <si>
    <t>1,452.5</t>
  </si>
  <si>
    <t>3,720.8</t>
  </si>
  <si>
    <t>450.7</t>
  </si>
  <si>
    <t>307.2</t>
  </si>
  <si>
    <t>473.3</t>
  </si>
  <si>
    <t>14914.8</t>
  </si>
  <si>
    <t>14,914.8</t>
  </si>
  <si>
    <t>9,465.6</t>
  </si>
  <si>
    <t>2650.4</t>
  </si>
  <si>
    <t>153.1</t>
  </si>
  <si>
    <t>310.7</t>
  </si>
  <si>
    <t>14,254.7</t>
  </si>
  <si>
    <t>12,833.2</t>
  </si>
  <si>
    <t>9,460.7</t>
  </si>
  <si>
    <t>1459.9</t>
  </si>
  <si>
    <t>1912.7</t>
  </si>
  <si>
    <t>12,907.9</t>
  </si>
  <si>
    <t>8,958.6</t>
  </si>
  <si>
    <t>14,035,5</t>
  </si>
  <si>
    <t>12,565,9</t>
  </si>
  <si>
    <t>8,839,1</t>
  </si>
  <si>
    <t>12,311,7</t>
  </si>
  <si>
    <t>8,439,7</t>
  </si>
  <si>
    <t>14,332,8</t>
  </si>
  <si>
    <t>12,885,4</t>
  </si>
  <si>
    <t>6,841,8</t>
  </si>
  <si>
    <t>12,075,3</t>
  </si>
  <si>
    <t>8,194,7</t>
  </si>
  <si>
    <t>15,039,8</t>
  </si>
  <si>
    <t>13,740,8</t>
  </si>
  <si>
    <t>8,089,8</t>
  </si>
  <si>
    <t>14,257,7</t>
  </si>
  <si>
    <t>12,945,1</t>
  </si>
  <si>
    <t>8,364,2</t>
  </si>
  <si>
    <t>13,599,1</t>
  </si>
  <si>
    <t>12,320,8</t>
  </si>
  <si>
    <t>13,960,5</t>
  </si>
  <si>
    <t>8,271,5</t>
  </si>
  <si>
    <t>12,012,3</t>
  </si>
  <si>
    <t>10,646,6</t>
  </si>
  <si>
    <t>8,386,1</t>
  </si>
  <si>
    <t>13,894,02</t>
  </si>
  <si>
    <t>12,020,057</t>
  </si>
  <si>
    <t>5,353,5</t>
  </si>
  <si>
    <t>13,772,4</t>
  </si>
  <si>
    <t>11,798,207</t>
  </si>
  <si>
    <t>6,225,8</t>
  </si>
  <si>
    <t>5,388,6</t>
  </si>
  <si>
    <t>12,599,0</t>
  </si>
  <si>
    <t>10,777,769</t>
  </si>
  <si>
    <t>2022-10</t>
  </si>
  <si>
    <t>24,184.5</t>
  </si>
  <si>
    <t>20,944.9</t>
  </si>
  <si>
    <t>10.640.6</t>
  </si>
  <si>
    <t>1082.8</t>
  </si>
  <si>
    <t>9221.5</t>
  </si>
  <si>
    <t>507.3</t>
  </si>
  <si>
    <t>309.1</t>
  </si>
  <si>
    <t>704.1</t>
  </si>
  <si>
    <t>1.719.2</t>
  </si>
  <si>
    <t>2022-11</t>
  </si>
  <si>
    <t>2022-12</t>
  </si>
  <si>
    <t>23,463.8</t>
  </si>
  <si>
    <t>20,673.5</t>
  </si>
  <si>
    <t>10,437.4</t>
  </si>
  <si>
    <t>1,073.3</t>
  </si>
  <si>
    <t>9,162.9</t>
  </si>
  <si>
    <t>230.0</t>
  </si>
  <si>
    <t>734.7</t>
  </si>
  <si>
    <t>1.318.3</t>
  </si>
  <si>
    <t>24.440.9</t>
  </si>
  <si>
    <t>21.646.9</t>
  </si>
  <si>
    <t>1,203.2</t>
  </si>
  <si>
    <t>10.248.6</t>
  </si>
  <si>
    <t>149.1</t>
  </si>
  <si>
    <t>743.3</t>
  </si>
  <si>
    <t>1.394.3</t>
  </si>
  <si>
    <t>2023-01</t>
  </si>
  <si>
    <t>2023-02</t>
  </si>
  <si>
    <t>2023-03</t>
  </si>
  <si>
    <t>2023-04</t>
  </si>
  <si>
    <t>2023-05</t>
  </si>
  <si>
    <t>2023-06</t>
  </si>
  <si>
    <t>23.823.9</t>
  </si>
  <si>
    <t>20.826.5</t>
  </si>
  <si>
    <t>10.710.7</t>
  </si>
  <si>
    <t>10.115.9</t>
  </si>
  <si>
    <t>827.2</t>
  </si>
  <si>
    <t>9.288.6</t>
  </si>
  <si>
    <t>148.4</t>
  </si>
  <si>
    <t>773.0</t>
  </si>
  <si>
    <t>1.568.7</t>
  </si>
  <si>
    <t>23.585.2</t>
  </si>
  <si>
    <t>20.705.2</t>
  </si>
  <si>
    <t>10.959.5</t>
  </si>
  <si>
    <t>9.745.6</t>
  </si>
  <si>
    <t>872.75</t>
  </si>
  <si>
    <t>8.872.9</t>
  </si>
  <si>
    <t>134.9</t>
  </si>
  <si>
    <t>748.9</t>
  </si>
  <si>
    <t>1.489.1</t>
  </si>
  <si>
    <t>23.493.2</t>
  </si>
  <si>
    <t>20.601.1</t>
  </si>
  <si>
    <t>10.784.7</t>
  </si>
  <si>
    <t>9.816.3</t>
  </si>
  <si>
    <t>759.33</t>
  </si>
  <si>
    <t>9.057.0</t>
  </si>
  <si>
    <t>134.3</t>
  </si>
  <si>
    <t>803.7</t>
  </si>
  <si>
    <t>1.446.9</t>
  </si>
  <si>
    <t>23.899.8</t>
  </si>
  <si>
    <t>20.746.3</t>
  </si>
  <si>
    <t>10.841.3</t>
  </si>
  <si>
    <t>9.905.0</t>
  </si>
  <si>
    <t>701.99</t>
  </si>
  <si>
    <t>9.203</t>
  </si>
  <si>
    <t>398.1</t>
  </si>
  <si>
    <t>805.8</t>
  </si>
  <si>
    <t>1.442.3</t>
  </si>
  <si>
    <t>23.236.3</t>
  </si>
  <si>
    <t>20.110.9</t>
  </si>
  <si>
    <t>9.853.3</t>
  </si>
  <si>
    <t>10.257.5</t>
  </si>
  <si>
    <t>588.62</t>
  </si>
  <si>
    <t>9.668.9</t>
  </si>
  <si>
    <t>814.6</t>
  </si>
  <si>
    <t>1.590.7</t>
  </si>
  <si>
    <t>24437.0</t>
  </si>
  <si>
    <t>21.472.9</t>
  </si>
  <si>
    <t>8.367.7</t>
  </si>
  <si>
    <t>13105.2</t>
  </si>
  <si>
    <t>1097.56</t>
  </si>
  <si>
    <t>12007.7</t>
  </si>
  <si>
    <t>1.590.9</t>
  </si>
  <si>
    <t>2023-07</t>
  </si>
  <si>
    <t>2023-08</t>
  </si>
  <si>
    <t>2023-09</t>
  </si>
  <si>
    <t>24808.6</t>
  </si>
  <si>
    <t>21.246.1</t>
  </si>
  <si>
    <t>7.754.6</t>
  </si>
  <si>
    <t>13491.5</t>
  </si>
  <si>
    <t>727.01</t>
  </si>
  <si>
    <t>12746.5</t>
  </si>
  <si>
    <t>498.9</t>
  </si>
  <si>
    <t>187.9</t>
  </si>
  <si>
    <t>802.6</t>
  </si>
  <si>
    <t>2.073.1</t>
  </si>
  <si>
    <t>2023-10</t>
  </si>
  <si>
    <t>27,919.7</t>
  </si>
  <si>
    <t>24,369.3</t>
  </si>
  <si>
    <t>8,846.3</t>
  </si>
  <si>
    <t>15.523</t>
  </si>
  <si>
    <t>14456.3</t>
  </si>
  <si>
    <t>804.9</t>
  </si>
  <si>
    <t>2.232.6</t>
  </si>
  <si>
    <t>25085.3</t>
  </si>
  <si>
    <t>9892.1</t>
  </si>
  <si>
    <t>15.193.2</t>
  </si>
  <si>
    <t>14479.9</t>
  </si>
  <si>
    <t>202.1</t>
  </si>
  <si>
    <t>790.1</t>
  </si>
  <si>
    <t>1727.5</t>
  </si>
  <si>
    <t>-3081,6 5</t>
  </si>
  <si>
    <t>2023-11</t>
  </si>
  <si>
    <t>2023-12</t>
  </si>
  <si>
    <t>26,685.5</t>
  </si>
  <si>
    <t>23,632.1</t>
  </si>
  <si>
    <t>9135.6</t>
  </si>
  <si>
    <t>14.496.4</t>
  </si>
  <si>
    <t>875.4</t>
  </si>
  <si>
    <t>13621.0</t>
  </si>
  <si>
    <t>178.6</t>
  </si>
  <si>
    <t>843.7</t>
  </si>
  <si>
    <t>1532.3</t>
  </si>
  <si>
    <t>26 527.2</t>
  </si>
  <si>
    <t>10 731.4</t>
  </si>
  <si>
    <t>12721.6</t>
  </si>
  <si>
    <t>581.8</t>
  </si>
  <si>
    <t>841.9</t>
  </si>
  <si>
    <t>1669.3</t>
  </si>
  <si>
    <t>27 816.6</t>
  </si>
  <si>
    <t>24.916.0</t>
  </si>
  <si>
    <t>11. 476.0</t>
  </si>
  <si>
    <t>13.439.9</t>
  </si>
  <si>
    <t>1.222.6</t>
  </si>
  <si>
    <t>12.117.3</t>
  </si>
  <si>
    <t>2024-01</t>
  </si>
  <si>
    <t>2024-02</t>
  </si>
  <si>
    <t>27,550.7</t>
  </si>
  <si>
    <t>24,549.6</t>
  </si>
  <si>
    <t>8,388.4</t>
  </si>
  <si>
    <t>16,161.2</t>
  </si>
  <si>
    <t>617.2</t>
  </si>
  <si>
    <t>15,544.0</t>
  </si>
  <si>
    <t>273.6</t>
  </si>
  <si>
    <t>847.6</t>
  </si>
  <si>
    <t>1381.1</t>
  </si>
  <si>
    <t>24,556.7</t>
  </si>
  <si>
    <t>21,872.0</t>
  </si>
  <si>
    <t>8,659.9</t>
  </si>
  <si>
    <t>13,212.1</t>
  </si>
  <si>
    <t>616.5</t>
  </si>
  <si>
    <t>12,595.7</t>
  </si>
  <si>
    <t>24,876.3</t>
  </si>
  <si>
    <t>22,157.4</t>
  </si>
  <si>
    <t>8,651.0</t>
  </si>
  <si>
    <t>13,506.4</t>
  </si>
  <si>
    <t>774.7</t>
  </si>
  <si>
    <t>12,731.6</t>
  </si>
  <si>
    <t>2024-03</t>
  </si>
  <si>
    <t>2024-04</t>
  </si>
  <si>
    <t>25.141.4</t>
  </si>
  <si>
    <t>22,273.9</t>
  </si>
  <si>
    <t>9.048.2</t>
  </si>
  <si>
    <t>13,225.7</t>
  </si>
  <si>
    <t>901.4</t>
  </si>
  <si>
    <t>12,324.3</t>
  </si>
  <si>
    <t>1,287.1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</si>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</sst>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\ _€_-;\-* #,##0.0\ _€_-;_-* &quot;-&quot;??\ _€_-;_-@_-"/>
    <numFmt numFmtId="165" formatCode="0.0"/>
  </numFmts>
  <fonts count="2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6.15"/>
      <name val="Arial"/>
      <family val="2"/>
    </font>
    <font>
      <b/>
      <sz val="6.15"/>
      <name val="Arial"/>
      <family val="2"/>
    </font>
    <font>
      <b/>
      <sz val="4.5"/>
      <name val="Arial"/>
      <family val="2"/>
    </font>
    <font>
      <sz val="4.5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vertAlign val="superscript"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9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1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EEEEEE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0">
    <xf numFmtId="0" fontId="0" fillId="0" borderId="0"/>
    <xf numFmtId="49" fontId="1" fillId="0" borderId="0" applyFill="0" applyBorder="0" applyProtection="0">
      <alignment horizontal="left"/>
    </xf>
    <xf numFmtId="3" fontId="2" fillId="0" borderId="0" applyFill="0" applyBorder="0" applyProtection="0">
      <alignment horizontal="right"/>
    </xf>
    <xf numFmtId="49" fontId="2" fillId="0" borderId="0" applyFill="0" applyBorder="0" applyProtection="0">
      <alignment horizontal="left" vertical="top"/>
    </xf>
    <xf numFmtId="49" fontId="3" fillId="0" borderId="0" applyFill="0" applyBorder="0" applyProtection="0">
      <alignment horizontal="right"/>
    </xf>
    <xf numFmtId="49" fontId="2" fillId="0" borderId="0" applyFill="0" applyBorder="0" applyProtection="0">
      <alignment horizontal="right"/>
    </xf>
    <xf numFmtId="49" fontId="2" fillId="2" borderId="0" applyBorder="0">
      <alignment horizontal="right"/>
      <protection locked="0"/>
    </xf>
    <xf numFmtId="49" fontId="3" fillId="0" borderId="0" applyFill="0" applyBorder="0" applyProtection="0">
      <alignment horizontal="right" vertical="top"/>
    </xf>
    <xf numFmtId="49" fontId="2" fillId="0" borderId="0" applyFill="0" applyBorder="0" applyProtection="0">
      <alignment horizontal="right" vertical="top" wrapText="1"/>
    </xf>
    <xf numFmtId="0" fontId="3" fillId="0" borderId="0" applyNumberFormat="0" applyFill="0" applyBorder="0" applyProtection="0"/>
    <xf numFmtId="49" fontId="3" fillId="0" borderId="1" applyFill="0" applyProtection="0">
      <alignment horizontal="center"/>
    </xf>
    <xf numFmtId="49" fontId="3" fillId="0" borderId="1" applyFill="0" applyProtection="0">
      <alignment horizontal="center" vertical="justify" wrapText="1"/>
    </xf>
    <xf numFmtId="49" fontId="4" fillId="0" borderId="1" applyFill="0" applyProtection="0">
      <alignment horizontal="center" vertical="top" wrapText="1"/>
    </xf>
    <xf numFmtId="0" fontId="3" fillId="0" borderId="0" applyNumberFormat="0" applyFill="0" applyBorder="0" applyProtection="0">
      <alignment horizontal="left"/>
    </xf>
    <xf numFmtId="0" fontId="2" fillId="0" borderId="1" applyNumberFormat="0" applyFill="0" applyProtection="0">
      <alignment horizontal="left" vertical="top" wrapText="1"/>
    </xf>
    <xf numFmtId="0" fontId="2" fillId="0" borderId="1" applyNumberFormat="0" applyFill="0" applyAlignment="0" applyProtection="0"/>
    <xf numFmtId="3" fontId="2" fillId="0" borderId="1" applyFill="0" applyProtection="0">
      <alignment horizontal="right"/>
    </xf>
    <xf numFmtId="0" fontId="5" fillId="0" borderId="1" applyNumberFormat="0" applyFill="0" applyProtection="0">
      <alignment horizontal="left" vertical="top" wrapText="1"/>
    </xf>
    <xf numFmtId="0" fontId="2" fillId="3" borderId="1" applyNumberFormat="0" applyAlignment="0" applyProtection="0"/>
    <xf numFmtId="3" fontId="2" fillId="3" borderId="1">
      <alignment horizontal="right"/>
      <protection locked="0"/>
    </xf>
    <xf numFmtId="0" fontId="5" fillId="3" borderId="1" applyNumberFormat="0">
      <alignment horizontal="left" vertical="top" wrapText="1"/>
      <protection locked="0"/>
    </xf>
    <xf numFmtId="0" fontId="7" fillId="0" borderId="0"/>
    <xf numFmtId="0" fontId="8" fillId="0" borderId="0">
      <alignment vertical="top"/>
    </xf>
    <xf numFmtId="0" fontId="8" fillId="7" borderId="10" applyNumberFormat="0" applyFont="0" applyAlignment="0" applyProtection="0"/>
    <xf numFmtId="0" fontId="6" fillId="0" borderId="0"/>
    <xf numFmtId="0" fontId="9" fillId="0" borderId="0">
      <alignment vertical="top"/>
    </xf>
    <xf numFmtId="0" fontId="6" fillId="0" borderId="0"/>
    <xf numFmtId="0" fontId="8" fillId="0" borderId="0">
      <alignment vertical="top"/>
    </xf>
    <xf numFmtId="0" fontId="19" fillId="0" borderId="0"/>
    <xf numFmtId="43" fontId="6" fillId="0" borderId="0" applyFont="0" applyFill="0" applyBorder="0" applyAlignment="0" applyProtection="0"/>
  </cellStyleXfs>
  <cellXfs count="116">
    <xf numFmtId="0" fontId="0" fillId="0" borderId="0" xfId="0"/>
    <xf numFmtId="0" fontId="10" fillId="6" borderId="0" xfId="0" applyFont="1" applyFill="1"/>
    <xf numFmtId="49" fontId="0" fillId="0" borderId="0" xfId="0" applyNumberFormat="1"/>
    <xf numFmtId="0" fontId="12" fillId="4" borderId="4" xfId="0" applyFont="1" applyFill="1" applyBorder="1" applyAlignment="1">
      <alignment horizontal="left" vertical="top"/>
    </xf>
    <xf numFmtId="0" fontId="0" fillId="5" borderId="5" xfId="0" applyFill="1" applyBorder="1" applyAlignment="1">
      <alignment vertical="top"/>
    </xf>
    <xf numFmtId="0" fontId="0" fillId="5" borderId="6" xfId="0" applyFill="1" applyBorder="1" applyAlignment="1">
      <alignment vertical="top"/>
    </xf>
    <xf numFmtId="0" fontId="12" fillId="4" borderId="2" xfId="0" applyFont="1" applyFill="1" applyBorder="1" applyAlignment="1">
      <alignment horizontal="left" vertical="top"/>
    </xf>
    <xf numFmtId="0" fontId="11" fillId="5" borderId="0" xfId="0" applyFont="1" applyFill="1" applyAlignment="1">
      <alignment vertical="top"/>
    </xf>
    <xf numFmtId="0" fontId="12" fillId="4" borderId="2" xfId="0" applyFont="1" applyFill="1" applyBorder="1" applyAlignment="1">
      <alignment horizontal="left"/>
    </xf>
    <xf numFmtId="0" fontId="0" fillId="5" borderId="0" xfId="0" applyFill="1"/>
    <xf numFmtId="0" fontId="0" fillId="5" borderId="3" xfId="0" applyFill="1" applyBorder="1"/>
    <xf numFmtId="0" fontId="11" fillId="5" borderId="0" xfId="0" applyFont="1" applyFill="1"/>
    <xf numFmtId="0" fontId="12" fillId="4" borderId="4" xfId="0" applyFont="1" applyFill="1" applyBorder="1" applyAlignment="1">
      <alignment horizontal="left"/>
    </xf>
    <xf numFmtId="0" fontId="0" fillId="5" borderId="5" xfId="0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12" fillId="4" borderId="7" xfId="0" applyFont="1" applyFill="1" applyBorder="1" applyAlignment="1">
      <alignment horizontal="left"/>
    </xf>
    <xf numFmtId="0" fontId="0" fillId="5" borderId="8" xfId="0" applyFill="1" applyBorder="1" applyAlignment="1">
      <alignment horizontal="left"/>
    </xf>
    <xf numFmtId="0" fontId="12" fillId="4" borderId="0" xfId="0" applyFont="1" applyFill="1"/>
    <xf numFmtId="0" fontId="0" fillId="4" borderId="0" xfId="0" applyFill="1"/>
    <xf numFmtId="0" fontId="13" fillId="0" borderId="0" xfId="0" applyFont="1"/>
    <xf numFmtId="0" fontId="1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6" fillId="0" borderId="0" xfId="0" applyFont="1"/>
    <xf numFmtId="2" fontId="17" fillId="0" borderId="0" xfId="0" applyNumberFormat="1" applyFont="1"/>
    <xf numFmtId="0" fontId="16" fillId="0" borderId="0" xfId="0" applyFont="1" applyAlignment="1">
      <alignment horizontal="left"/>
    </xf>
    <xf numFmtId="0" fontId="18" fillId="0" borderId="11" xfId="0" applyFont="1" applyBorder="1" applyAlignment="1">
      <alignment horizontal="center"/>
    </xf>
    <xf numFmtId="0" fontId="13" fillId="9" borderId="12" xfId="28" applyFont="1" applyFill="1" applyBorder="1" applyAlignment="1">
      <alignment vertical="top"/>
    </xf>
    <xf numFmtId="0" fontId="13" fillId="9" borderId="12" xfId="0" applyFont="1" applyFill="1" applyBorder="1" applyAlignment="1">
      <alignment vertical="top"/>
    </xf>
    <xf numFmtId="0" fontId="13" fillId="10" borderId="13" xfId="0" applyFont="1" applyFill="1" applyBorder="1" applyAlignment="1">
      <alignment horizontal="left" vertical="top"/>
    </xf>
    <xf numFmtId="0" fontId="0" fillId="0" borderId="11" xfId="0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3" fillId="9" borderId="14" xfId="0" applyFont="1" applyFill="1" applyBorder="1" applyAlignment="1" applyProtection="1">
      <alignment vertical="top"/>
      <protection locked="0"/>
    </xf>
    <xf numFmtId="0" fontId="13" fillId="9" borderId="14" xfId="0" applyFont="1" applyFill="1" applyBorder="1" applyAlignment="1">
      <alignment vertical="top"/>
    </xf>
    <xf numFmtId="0" fontId="20" fillId="9" borderId="12" xfId="0" applyFont="1" applyFill="1" applyBorder="1" applyAlignment="1">
      <alignment horizontal="left" vertical="top"/>
    </xf>
    <xf numFmtId="0" fontId="13" fillId="9" borderId="11" xfId="0" applyFont="1" applyFill="1" applyBorder="1" applyAlignment="1" applyProtection="1">
      <alignment horizontal="center"/>
      <protection locked="0"/>
    </xf>
    <xf numFmtId="0" fontId="16" fillId="0" borderId="1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0" fillId="9" borderId="14" xfId="0" applyFont="1" applyFill="1" applyBorder="1" applyAlignment="1">
      <alignment vertical="top"/>
    </xf>
    <xf numFmtId="0" fontId="0" fillId="0" borderId="12" xfId="0" applyBorder="1" applyAlignment="1">
      <alignment horizontal="center"/>
    </xf>
    <xf numFmtId="0" fontId="13" fillId="11" borderId="13" xfId="0" applyFont="1" applyFill="1" applyBorder="1" applyAlignment="1">
      <alignment horizontal="left" vertical="top"/>
    </xf>
    <xf numFmtId="0" fontId="16" fillId="0" borderId="11" xfId="0" applyFont="1" applyBorder="1"/>
    <xf numFmtId="0" fontId="13" fillId="9" borderId="13" xfId="0" applyFont="1" applyFill="1" applyBorder="1" applyAlignment="1" applyProtection="1">
      <alignment horizontal="right"/>
      <protection locked="0"/>
    </xf>
    <xf numFmtId="0" fontId="13" fillId="0" borderId="11" xfId="0" applyFont="1" applyBorder="1"/>
    <xf numFmtId="0" fontId="13" fillId="9" borderId="12" xfId="0" applyFont="1" applyFill="1" applyBorder="1" applyAlignment="1">
      <alignment horizontal="left" vertical="top"/>
    </xf>
    <xf numFmtId="0" fontId="13" fillId="9" borderId="13" xfId="0" applyFont="1" applyFill="1" applyBorder="1" applyAlignment="1">
      <alignment horizontal="left" vertical="top"/>
    </xf>
    <xf numFmtId="0" fontId="7" fillId="0" borderId="11" xfId="0" applyFont="1" applyBorder="1"/>
    <xf numFmtId="0" fontId="13" fillId="9" borderId="0" xfId="0" applyFont="1" applyFill="1" applyAlignment="1">
      <alignment horizontal="left"/>
    </xf>
    <xf numFmtId="0" fontId="0" fillId="12" borderId="0" xfId="0" applyFill="1"/>
    <xf numFmtId="0" fontId="16" fillId="0" borderId="12" xfId="0" applyFont="1" applyBorder="1" applyAlignment="1">
      <alignment horizontal="left"/>
    </xf>
    <xf numFmtId="0" fontId="16" fillId="0" borderId="13" xfId="0" applyFont="1" applyBorder="1" applyAlignment="1">
      <alignment horizontal="left"/>
    </xf>
    <xf numFmtId="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1" xfId="0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11" fillId="5" borderId="3" xfId="0" applyFont="1" applyFill="1" applyBorder="1" applyAlignment="1">
      <alignment vertical="top"/>
    </xf>
    <xf numFmtId="0" fontId="11" fillId="5" borderId="3" xfId="0" applyFont="1" applyFill="1" applyBorder="1"/>
    <xf numFmtId="0" fontId="0" fillId="5" borderId="9" xfId="0" applyFill="1" applyBorder="1" applyAlignment="1">
      <alignment horizontal="left"/>
    </xf>
    <xf numFmtId="0" fontId="11" fillId="9" borderId="11" xfId="0" applyFont="1" applyFill="1" applyBorder="1" applyAlignment="1">
      <alignment vertical="top"/>
    </xf>
    <xf numFmtId="0" fontId="11" fillId="9" borderId="11" xfId="0" applyFont="1" applyFill="1" applyBorder="1" applyAlignment="1" applyProtection="1">
      <alignment horizontal="left" vertical="top" indent="1"/>
      <protection locked="0"/>
    </xf>
    <xf numFmtId="0" fontId="11" fillId="9" borderId="11" xfId="0" applyFont="1" applyFill="1" applyBorder="1" applyAlignment="1">
      <alignment horizontal="left" vertical="top" indent="2"/>
    </xf>
    <xf numFmtId="0" fontId="22" fillId="9" borderId="11" xfId="0" applyFont="1" applyFill="1" applyBorder="1" applyAlignment="1">
      <alignment horizontal="left" vertical="top" indent="3"/>
    </xf>
    <xf numFmtId="0" fontId="11" fillId="9" borderId="11" xfId="0" applyFont="1" applyFill="1" applyBorder="1" applyAlignment="1">
      <alignment horizontal="left" vertical="top" indent="3"/>
    </xf>
    <xf numFmtId="0" fontId="22" fillId="9" borderId="11" xfId="0" applyFont="1" applyFill="1" applyBorder="1" applyAlignment="1">
      <alignment horizontal="left" vertical="top" indent="4"/>
    </xf>
    <xf numFmtId="0" fontId="11" fillId="9" borderId="11" xfId="0" applyFont="1" applyFill="1" applyBorder="1" applyAlignment="1">
      <alignment horizontal="left" vertical="top" indent="1"/>
    </xf>
    <xf numFmtId="0" fontId="11" fillId="0" borderId="0" xfId="0" applyFont="1"/>
    <xf numFmtId="0" fontId="11" fillId="9" borderId="12" xfId="0" applyFont="1" applyFill="1" applyBorder="1" applyAlignment="1">
      <alignment horizontal="left" vertical="top"/>
    </xf>
    <xf numFmtId="0" fontId="11" fillId="9" borderId="12" xfId="28" applyFont="1" applyFill="1" applyBorder="1" applyAlignment="1">
      <alignment vertical="top"/>
    </xf>
    <xf numFmtId="0" fontId="11" fillId="0" borderId="12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1" fillId="9" borderId="12" xfId="0" applyFont="1" applyFill="1" applyBorder="1" applyAlignment="1">
      <alignment horizontal="left" vertical="top" indent="1"/>
    </xf>
    <xf numFmtId="0" fontId="11" fillId="8" borderId="15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 vertical="center"/>
    </xf>
    <xf numFmtId="2" fontId="12" fillId="0" borderId="11" xfId="0" applyNumberFormat="1" applyFont="1" applyBorder="1" applyAlignment="1">
      <alignment horizontal="center" vertical="center"/>
    </xf>
    <xf numFmtId="2" fontId="10" fillId="0" borderId="11" xfId="0" applyNumberFormat="1" applyFont="1" applyBorder="1" applyAlignment="1">
      <alignment horizontal="center"/>
    </xf>
    <xf numFmtId="3" fontId="12" fillId="0" borderId="11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center"/>
    </xf>
    <xf numFmtId="3" fontId="10" fillId="0" borderId="11" xfId="0" applyNumberFormat="1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/>
    </xf>
    <xf numFmtId="49" fontId="12" fillId="4" borderId="16" xfId="10" applyFont="1" applyFill="1" applyBorder="1">
      <alignment horizontal="center"/>
    </xf>
    <xf numFmtId="0" fontId="0" fillId="0" borderId="12" xfId="0" applyBorder="1"/>
    <xf numFmtId="0" fontId="11" fillId="8" borderId="12" xfId="0" applyFont="1" applyFill="1" applyBorder="1" applyAlignment="1">
      <alignment horizontal="left" vertical="center"/>
    </xf>
    <xf numFmtId="0" fontId="21" fillId="0" borderId="12" xfId="0" applyFont="1" applyBorder="1" applyAlignment="1">
      <alignment horizontal="center"/>
    </xf>
    <xf numFmtId="0" fontId="11" fillId="8" borderId="17" xfId="0" applyFont="1" applyFill="1" applyBorder="1" applyAlignment="1">
      <alignment horizontal="left" vertical="center"/>
    </xf>
    <xf numFmtId="49" fontId="12" fillId="4" borderId="11" xfId="10" applyFont="1" applyFill="1" applyBorder="1">
      <alignment horizontal="center"/>
    </xf>
    <xf numFmtId="0" fontId="12" fillId="4" borderId="11" xfId="10" applyNumberFormat="1" applyFont="1" applyFill="1" applyBorder="1">
      <alignment horizontal="center"/>
    </xf>
    <xf numFmtId="0" fontId="27" fillId="0" borderId="11" xfId="0" applyFont="1" applyBorder="1" applyAlignment="1">
      <alignment horizontal="center"/>
    </xf>
    <xf numFmtId="0" fontId="0" fillId="12" borderId="11" xfId="0" applyFill="1" applyBorder="1"/>
    <xf numFmtId="0" fontId="11" fillId="12" borderId="11" xfId="0" applyFont="1" applyFill="1" applyBorder="1" applyAlignment="1">
      <alignment horizontal="left" vertical="top" indent="3"/>
    </xf>
    <xf numFmtId="0" fontId="11" fillId="12" borderId="15" xfId="0" applyFont="1" applyFill="1" applyBorder="1" applyAlignment="1">
      <alignment horizontal="left" vertical="center"/>
    </xf>
    <xf numFmtId="0" fontId="11" fillId="12" borderId="12" xfId="0" applyFont="1" applyFill="1" applyBorder="1" applyAlignment="1">
      <alignment horizontal="left" vertical="center"/>
    </xf>
    <xf numFmtId="0" fontId="12" fillId="12" borderId="11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/>
    </xf>
    <xf numFmtId="2" fontId="12" fillId="12" borderId="11" xfId="0" applyNumberFormat="1" applyFont="1" applyFill="1" applyBorder="1" applyAlignment="1">
      <alignment horizontal="center" vertical="center"/>
    </xf>
    <xf numFmtId="2" fontId="10" fillId="12" borderId="11" xfId="0" applyNumberFormat="1" applyFont="1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27" fillId="12" borderId="11" xfId="0" applyFont="1" applyFill="1" applyBorder="1" applyAlignment="1">
      <alignment horizontal="center" vertical="center" wrapText="1"/>
    </xf>
    <xf numFmtId="0" fontId="0" fillId="0" borderId="18" xfId="0" applyBorder="1"/>
    <xf numFmtId="0" fontId="27" fillId="0" borderId="1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top" indent="2"/>
    </xf>
    <xf numFmtId="0" fontId="11" fillId="0" borderId="15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164" fontId="27" fillId="0" borderId="11" xfId="29" applyNumberFormat="1" applyFont="1" applyBorder="1" applyAlignment="1">
      <alignment horizontal="center" vertical="center" wrapText="1"/>
    </xf>
    <xf numFmtId="165" fontId="14" fillId="9" borderId="13" xfId="0" applyNumberFormat="1" applyFont="1" applyFill="1" applyBorder="1" applyAlignment="1" applyProtection="1">
      <alignment horizontal="right" wrapText="1"/>
      <protection locked="0"/>
    </xf>
    <xf numFmtId="4" fontId="27" fillId="0" borderId="11" xfId="0" applyNumberFormat="1" applyFont="1" applyBorder="1" applyAlignment="1">
      <alignment horizontal="center" vertical="center" wrapText="1"/>
    </xf>
    <xf numFmtId="164" fontId="27" fillId="0" borderId="11" xfId="29" applyNumberFormat="1" applyFont="1" applyBorder="1" applyAlignment="1">
      <alignment horizontal="left" vertical="center" wrapText="1"/>
    </xf>
    <xf numFmtId="165" fontId="13" fillId="9" borderId="19" xfId="0" applyNumberFormat="1" applyFont="1" applyFill="1" applyBorder="1" applyAlignment="1" applyProtection="1">
      <alignment horizontal="right" wrapText="1"/>
      <protection locked="0"/>
    </xf>
    <xf numFmtId="164" fontId="27" fillId="0" borderId="0" xfId="29" applyNumberFormat="1" applyFont="1" applyBorder="1" applyAlignment="1">
      <alignment horizontal="center" vertical="center" wrapText="1"/>
    </xf>
    <xf numFmtId="165" fontId="13" fillId="9" borderId="13" xfId="0" applyNumberFormat="1" applyFont="1" applyFill="1" applyBorder="1" applyAlignment="1" applyProtection="1">
      <alignment horizontal="right" wrapText="1"/>
      <protection locked="0"/>
    </xf>
  </cellXfs>
  <cellStyles count="30">
    <cellStyle name="m49048872" xfId="14" xr:uid="{049CB37F-972E-4647-B8B3-7142DA06AEAB}"/>
    <cellStyle name="Milliers" xfId="29" builtinId="3"/>
    <cellStyle name="Normal" xfId="0" builtinId="0"/>
    <cellStyle name="Normal 16" xfId="28" xr:uid="{20B444CF-9268-4AC8-9875-2D66A042D69A}"/>
    <cellStyle name="Normal 2 2" xfId="27" xr:uid="{414FCB30-ECFC-4AB1-9D6E-0A36C2DA8396}"/>
    <cellStyle name="Normal 20" xfId="24" xr:uid="{F051896E-9F12-486E-8FC5-808B3C9B7BA4}"/>
    <cellStyle name="Normal 26" xfId="26" xr:uid="{EC071252-FBA4-4C19-AE80-1E6E1854C259}"/>
    <cellStyle name="Normal 5" xfId="21" xr:uid="{297D5928-72DD-47BE-AE9E-2C9946EC782F}"/>
    <cellStyle name="Normal 6" xfId="22" xr:uid="{8CD85C8A-0531-41F4-9359-76A8CD1551AA}"/>
    <cellStyle name="Note 2" xfId="23" xr:uid="{1EEF2B96-7365-4F8F-8E43-AB2C82E12475}"/>
    <cellStyle name="s24" xfId="2" xr:uid="{7ECC681E-EB38-408C-8862-0BB07A706CD3}"/>
    <cellStyle name="s30" xfId="5" xr:uid="{AB3C5484-D8F2-489C-BD76-D35657410252}"/>
    <cellStyle name="s32" xfId="3" xr:uid="{B663C8F2-DEA9-4C28-99FE-6231E415335B}"/>
    <cellStyle name="s33" xfId="4" xr:uid="{2AB4B058-AD50-4C11-8DC7-45C67686964E}"/>
    <cellStyle name="s35" xfId="1" xr:uid="{21035091-7495-401D-879D-5DF1F2AC8AE7}"/>
    <cellStyle name="s37" xfId="9" xr:uid="{F97449A1-6B3C-4AFC-93DF-4B1AE7807E63}"/>
    <cellStyle name="s44" xfId="10" xr:uid="{51DD854F-2999-4583-8975-3BCA59CF35FF}"/>
    <cellStyle name="s45" xfId="11" xr:uid="{0D85004B-63F4-479E-BA84-B69842848301}"/>
    <cellStyle name="s48" xfId="12" xr:uid="{651B1429-8E93-4D50-94ED-567973009C94}"/>
    <cellStyle name="s56" xfId="7" xr:uid="{DF88364D-1695-4401-8510-499B55F348CA}"/>
    <cellStyle name="s57" xfId="8" xr:uid="{90497EFB-44BB-4C40-BA74-449330DACCF8}"/>
    <cellStyle name="s73" xfId="13" xr:uid="{BD39B364-EAC2-4E3E-AF8D-AE46C10A1488}"/>
    <cellStyle name="s78" xfId="18" xr:uid="{D6122D1A-0CF4-4996-9E99-192CCD8DA627}"/>
    <cellStyle name="s80" xfId="19" xr:uid="{569FB1CD-7B1C-4D98-AB75-A0EF5E9B4BFF}"/>
    <cellStyle name="s82" xfId="6" xr:uid="{311FA0E5-0BC9-4339-B0B7-1922326CE10F}"/>
    <cellStyle name="s85" xfId="20" xr:uid="{24055DF5-E238-4A36-BBEF-19F843983BAE}"/>
    <cellStyle name="s93" xfId="15" xr:uid="{5A9B72F9-87FE-4F71-8B87-DDD1A55F5206}"/>
    <cellStyle name="s94" xfId="16" xr:uid="{D15578CD-7846-4179-82F1-777ABC4F1AB5}"/>
    <cellStyle name="s95" xfId="17" xr:uid="{F4145019-3124-4653-878D-E5CB40511E45}"/>
    <cellStyle name="Style 1" xfId="25" xr:uid="{F7787EC2-D7A7-42D7-9E7F-98B5B9E3EAFF}"/>
  </cellStyles>
  <dxfs count="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17/10/relationships/person" Target="persons/perso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BHumburg/Desktop/Mauritania%20ICS/682%20BOP%20BPM6.xlsx" TargetMode="External"/><Relationship Id="rId1" Type="http://schemas.openxmlformats.org/officeDocument/2006/relationships/externalLinkPath" Target="/Users/BHumburg/Desktop/Mauritania%20ICS/682%20BOP%20BPM6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2490M\AppData\Local\Microsoft\Windows\INetCache\Content.Outlook\P20GVH2D\Tableau%20des%20r&#233;serves042026.xls" TargetMode="External"/><Relationship Id="rId1" Type="http://schemas.openxmlformats.org/officeDocument/2006/relationships/externalLinkPath" Target="file:///C:\Users\2490M\AppData\Local\Microsoft\Windows\INetCache\Content.Outlook\P20GVH2D\Tableau%20des%20r&#233;serves042026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2490M\AppData\Local\Microsoft\Windows\INetCache\Content.Outlook\P20GVH2D\Tableau%20des%20r&#233;serves062026.xls" TargetMode="External"/><Relationship Id="rId1" Type="http://schemas.openxmlformats.org/officeDocument/2006/relationships/externalLinkPath" Target="file:///C:\Users\2490M\AppData\Local\Microsoft\Windows\INetCache\Content.Outlook\P20GVH2D\Tableau%20des%20r&#233;serves06202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490M\AppData\Local\Microsoft\Windows\INetCache\Content.Outlook\OC17G8SM\Tableau%20des%20r&#233;serves122024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2490M\AppData\Local\Microsoft\Windows\INetCache\Content.Outlook\XA95L7P6\Tableau%20des%20r&#233;serves022026.xls" TargetMode="External"/><Relationship Id="rId1" Type="http://schemas.openxmlformats.org/officeDocument/2006/relationships/externalLinkPath" Target="file:///C:\Users\2490M\AppData\Local\Microsoft\Windows\INetCache\Content.Outlook\XA95L7P6\Tableau%20des%20r&#233;serves022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 Instructions"/>
      <sheetName val="Data"/>
      <sheetName val="Report Form"/>
    </sheetNames>
    <sheetDataSet>
      <sheetData sheetId="0"/>
      <sheetData sheetId="1"/>
      <sheetData sheetId="2">
        <row r="4">
          <cell r="E4">
            <v>2020</v>
          </cell>
        </row>
        <row r="5">
          <cell r="A5" t="str">
            <v>Thousand</v>
          </cell>
        </row>
        <row r="6">
          <cell r="A6" t="str">
            <v>Million</v>
          </cell>
        </row>
        <row r="7">
          <cell r="A7" t="str">
            <v>Billion</v>
          </cell>
        </row>
        <row r="8">
          <cell r="A8" t="str">
            <v>Trillion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ernational Reserves"/>
    </sheetNames>
    <sheetDataSet>
      <sheetData sheetId="0">
        <row r="53">
          <cell r="D53">
            <v>-9004.9</v>
          </cell>
          <cell r="E53">
            <v>-300.20000000000005</v>
          </cell>
          <cell r="F53">
            <v>-1275.7</v>
          </cell>
          <cell r="G53">
            <v>-7429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ernational Reserves"/>
    </sheetNames>
    <sheetDataSet>
      <sheetData sheetId="0">
        <row r="53">
          <cell r="D53">
            <v>-9341.5</v>
          </cell>
          <cell r="E53">
            <v>-792.59999999999991</v>
          </cell>
          <cell r="G53">
            <v>-5218.4000000000005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national Reserves"/>
    </sheetNames>
    <sheetDataSet>
      <sheetData sheetId="0">
        <row r="54">
          <cell r="E54">
            <v>-463.9</v>
          </cell>
          <cell r="F54">
            <v>-4093.5</v>
          </cell>
          <cell r="G54">
            <v>-3824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ernational Reserves"/>
    </sheetNames>
    <sheetDataSet>
      <sheetData sheetId="0">
        <row r="53">
          <cell r="F53">
            <v>-1272.9000000000001</v>
          </cell>
          <cell r="G53">
            <v>-7415.3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7CAA3-B292-434D-9222-156CE4CA0556}">
  <dimension ref="A1:EQ73"/>
  <sheetViews>
    <sheetView tabSelected="1" zoomScale="73" zoomScaleNormal="73" workbookViewId="0">
      <pane xSplit="7" ySplit="11" topLeftCell="EO35" activePane="bottomRight" state="frozen"/>
      <selection pane="topRight" activeCell="H1" sqref="H1"/>
      <selection pane="bottomLeft" activeCell="A12" sqref="A12"/>
      <selection pane="bottomRight" activeCell="EQ43" sqref="EQ43"/>
    </sheetView>
  </sheetViews>
  <sheetFormatPr baseColWidth="10" defaultColWidth="8.7109375" defaultRowHeight="15" x14ac:dyDescent="0.25"/>
  <cols>
    <col min="1" max="1" width="3.7109375" customWidth="1"/>
    <col min="2" max="2" width="24.7109375" customWidth="1"/>
    <col min="3" max="3" width="52.85546875" customWidth="1"/>
    <col min="4" max="4" width="62" customWidth="1"/>
    <col min="5" max="5" width="22.42578125" customWidth="1"/>
    <col min="6" max="6" width="13.7109375" style="2" bestFit="1" customWidth="1"/>
    <col min="7" max="7" width="15" customWidth="1"/>
    <col min="8" max="8" width="17.42578125" customWidth="1"/>
    <col min="9" max="9" width="15.28515625" customWidth="1"/>
    <col min="10" max="10" width="18.7109375" customWidth="1"/>
    <col min="11" max="11" width="16.7109375" customWidth="1"/>
    <col min="12" max="13" width="17.140625" customWidth="1"/>
    <col min="14" max="14" width="15.42578125" customWidth="1"/>
    <col min="15" max="15" width="16.7109375" customWidth="1"/>
    <col min="16" max="16" width="15.85546875" customWidth="1"/>
    <col min="17" max="17" width="11.140625" customWidth="1"/>
    <col min="18" max="18" width="13.5703125" customWidth="1"/>
    <col min="19" max="19" width="15.42578125" customWidth="1"/>
    <col min="20" max="20" width="14.28515625" customWidth="1"/>
    <col min="21" max="21" width="16.28515625" customWidth="1"/>
    <col min="22" max="22" width="14" customWidth="1"/>
    <col min="23" max="24" width="14.28515625" customWidth="1"/>
    <col min="25" max="25" width="16.140625" customWidth="1"/>
    <col min="26" max="26" width="17.42578125" customWidth="1"/>
    <col min="27" max="27" width="13.85546875" customWidth="1"/>
    <col min="28" max="28" width="13.140625" customWidth="1"/>
    <col min="29" max="29" width="15.140625" customWidth="1"/>
    <col min="30" max="30" width="21" customWidth="1"/>
    <col min="31" max="31" width="13.42578125" customWidth="1"/>
    <col min="32" max="32" width="13.5703125" customWidth="1"/>
    <col min="33" max="34" width="15.140625" customWidth="1"/>
    <col min="35" max="35" width="16.7109375" customWidth="1"/>
    <col min="36" max="43" width="13.42578125" customWidth="1"/>
    <col min="44" max="44" width="15.140625" customWidth="1"/>
    <col min="45" max="46" width="14.7109375" customWidth="1"/>
    <col min="47" max="47" width="13" customWidth="1"/>
    <col min="48" max="49" width="14.7109375" customWidth="1"/>
    <col min="50" max="50" width="13.5703125" customWidth="1"/>
    <col min="51" max="51" width="13.140625" customWidth="1"/>
    <col min="52" max="52" width="12" bestFit="1" customWidth="1"/>
    <col min="53" max="54" width="13" bestFit="1" customWidth="1"/>
    <col min="55" max="76" width="12" bestFit="1" customWidth="1"/>
    <col min="77" max="77" width="10.7109375" customWidth="1"/>
    <col min="78" max="78" width="13.28515625" customWidth="1"/>
    <col min="79" max="79" width="11.85546875" customWidth="1"/>
    <col min="80" max="80" width="12.42578125" customWidth="1"/>
    <col min="81" max="81" width="16.5703125" customWidth="1"/>
    <col min="82" max="82" width="17.85546875" customWidth="1"/>
    <col min="83" max="83" width="11.140625" customWidth="1"/>
    <col min="84" max="84" width="14.85546875" customWidth="1"/>
    <col min="85" max="85" width="12" customWidth="1"/>
    <col min="86" max="86" width="12.85546875" customWidth="1"/>
    <col min="87" max="87" width="22.5703125" customWidth="1"/>
    <col min="88" max="88" width="12.85546875" customWidth="1"/>
    <col min="90" max="90" width="15.140625" customWidth="1"/>
    <col min="91" max="91" width="15.28515625" customWidth="1"/>
    <col min="92" max="92" width="15" customWidth="1"/>
    <col min="93" max="93" width="20" customWidth="1"/>
    <col min="94" max="94" width="19.42578125" customWidth="1"/>
    <col min="95" max="95" width="19.85546875" customWidth="1"/>
    <col min="96" max="96" width="24.85546875" customWidth="1"/>
    <col min="97" max="97" width="23" customWidth="1"/>
    <col min="98" max="98" width="16.42578125" customWidth="1"/>
    <col min="99" max="99" width="16.5703125" customWidth="1"/>
    <col min="100" max="100" width="21.5703125" customWidth="1"/>
    <col min="101" max="101" width="20.42578125" customWidth="1"/>
    <col min="102" max="102" width="11.28515625" customWidth="1"/>
    <col min="103" max="103" width="14.5703125" customWidth="1"/>
    <col min="104" max="104" width="12.42578125" customWidth="1"/>
    <col min="105" max="105" width="13.85546875" customWidth="1"/>
    <col min="106" max="106" width="14.140625" customWidth="1"/>
    <col min="107" max="107" width="14.5703125" customWidth="1"/>
    <col min="108" max="108" width="13.42578125" customWidth="1"/>
    <col min="109" max="109" width="14" customWidth="1"/>
    <col min="110" max="110" width="17.85546875" customWidth="1"/>
    <col min="111" max="111" width="15.85546875" customWidth="1"/>
    <col min="112" max="112" width="19.5703125" customWidth="1"/>
    <col min="113" max="113" width="24.42578125" customWidth="1"/>
    <col min="114" max="114" width="15.42578125" customWidth="1"/>
    <col min="115" max="115" width="15" customWidth="1"/>
    <col min="116" max="116" width="16.5703125" customWidth="1"/>
    <col min="117" max="117" width="23" customWidth="1"/>
    <col min="118" max="118" width="13.5703125" customWidth="1"/>
    <col min="119" max="119" width="17.5703125" customWidth="1"/>
    <col min="124" max="124" width="15.85546875" customWidth="1"/>
    <col min="125" max="125" width="16" customWidth="1"/>
    <col min="126" max="126" width="20.85546875" customWidth="1"/>
    <col min="127" max="127" width="23" customWidth="1"/>
    <col min="128" max="128" width="21.42578125" customWidth="1"/>
    <col min="129" max="129" width="17" customWidth="1"/>
    <col min="130" max="130" width="21.5703125" customWidth="1"/>
    <col min="131" max="131" width="25.28515625" customWidth="1"/>
    <col min="132" max="132" width="25.42578125" customWidth="1"/>
    <col min="133" max="133" width="16.5703125" customWidth="1"/>
    <col min="134" max="134" width="21.42578125" customWidth="1"/>
    <col min="135" max="135" width="21.28515625" customWidth="1"/>
    <col min="136" max="136" width="22.85546875" customWidth="1"/>
    <col min="137" max="137" width="19.140625" customWidth="1"/>
    <col min="138" max="138" width="17.140625" customWidth="1"/>
    <col min="139" max="139" width="16.28515625" customWidth="1"/>
    <col min="140" max="140" width="20.7109375" customWidth="1"/>
    <col min="141" max="141" width="18.85546875" customWidth="1"/>
    <col min="142" max="142" width="16.28515625" customWidth="1"/>
    <col min="143" max="143" width="22" customWidth="1"/>
    <col min="144" max="144" width="18.42578125" customWidth="1"/>
    <col min="145" max="145" width="14.140625" customWidth="1"/>
    <col min="146" max="146" width="21.85546875" customWidth="1"/>
    <col min="147" max="147" width="17.5703125" customWidth="1"/>
  </cols>
  <sheetData>
    <row r="1" spans="1:147" ht="15.75" thickBot="1" x14ac:dyDescent="0.3"/>
    <row r="2" spans="1:147" x14ac:dyDescent="0.25">
      <c r="B2" s="3" t="s">
        <v>1</v>
      </c>
      <c r="C2" s="4" t="s">
        <v>2</v>
      </c>
      <c r="D2" s="5" t="s">
        <v>3</v>
      </c>
    </row>
    <row r="3" spans="1:147" x14ac:dyDescent="0.25">
      <c r="B3" s="6" t="s">
        <v>4</v>
      </c>
      <c r="C3" s="7" t="s">
        <v>5</v>
      </c>
      <c r="D3" s="59" t="s">
        <v>6</v>
      </c>
    </row>
    <row r="4" spans="1:147" x14ac:dyDescent="0.25">
      <c r="B4" s="8" t="s">
        <v>7</v>
      </c>
      <c r="C4" s="9" t="s">
        <v>368</v>
      </c>
      <c r="D4" s="10" t="s">
        <v>8</v>
      </c>
    </row>
    <row r="5" spans="1:147" x14ac:dyDescent="0.25">
      <c r="B5" s="8" t="s">
        <v>9</v>
      </c>
      <c r="C5" s="11" t="s">
        <v>21</v>
      </c>
      <c r="D5" s="60" t="s">
        <v>10</v>
      </c>
    </row>
    <row r="6" spans="1:147" ht="15.75" thickBot="1" x14ac:dyDescent="0.3">
      <c r="B6" s="8" t="s">
        <v>11</v>
      </c>
      <c r="C6" s="9" t="s">
        <v>0</v>
      </c>
      <c r="D6" s="10" t="s">
        <v>12</v>
      </c>
    </row>
    <row r="7" spans="1:147" x14ac:dyDescent="0.25">
      <c r="B7" s="12" t="s">
        <v>13</v>
      </c>
      <c r="C7" s="13">
        <v>6</v>
      </c>
      <c r="D7" s="14" t="str">
        <f>"Scale = "&amp;IF(C7=0,"Unit",(IF(C7=3,"Thousand",(IF(C7=6,"Million",(IF(C7=9,"Billion")))))))</f>
        <v>Scale = Million</v>
      </c>
    </row>
    <row r="8" spans="1:147" x14ac:dyDescent="0.25">
      <c r="B8" s="8" t="s">
        <v>14</v>
      </c>
      <c r="C8" s="9" t="s">
        <v>39</v>
      </c>
      <c r="D8" s="10" t="str">
        <f>"Frequency = "&amp;IF(C8="A","Annual",IF(C8="Q", "Quarterly", "Monthly"))</f>
        <v>Frequency = Monthly</v>
      </c>
    </row>
    <row r="9" spans="1:147" ht="15.75" thickBot="1" x14ac:dyDescent="0.3">
      <c r="B9" s="15" t="s">
        <v>15</v>
      </c>
      <c r="C9" s="16"/>
      <c r="D9" s="61" t="s">
        <v>16</v>
      </c>
    </row>
    <row r="11" spans="1:147" s="18" customFormat="1" ht="15.75" x14ac:dyDescent="0.25">
      <c r="A11"/>
      <c r="B11" s="17" t="s">
        <v>17</v>
      </c>
      <c r="C11" s="17" t="s">
        <v>18</v>
      </c>
      <c r="D11" s="17" t="s">
        <v>38</v>
      </c>
      <c r="E11" s="17" t="s">
        <v>19</v>
      </c>
      <c r="F11" s="17" t="s">
        <v>20</v>
      </c>
      <c r="G11" s="86" t="s">
        <v>40</v>
      </c>
      <c r="H11" s="91" t="s">
        <v>461</v>
      </c>
      <c r="I11" s="91" t="s">
        <v>462</v>
      </c>
      <c r="J11" s="91" t="s">
        <v>463</v>
      </c>
      <c r="K11" s="91" t="s">
        <v>464</v>
      </c>
      <c r="L11" s="91" t="s">
        <v>465</v>
      </c>
      <c r="M11" s="91" t="s">
        <v>466</v>
      </c>
      <c r="N11" s="91" t="s">
        <v>467</v>
      </c>
      <c r="O11" s="91" t="s">
        <v>468</v>
      </c>
      <c r="P11" s="91" t="s">
        <v>469</v>
      </c>
      <c r="Q11" s="91" t="s">
        <v>470</v>
      </c>
      <c r="R11" s="91" t="s">
        <v>471</v>
      </c>
      <c r="S11" s="91" t="s">
        <v>472</v>
      </c>
      <c r="T11" s="91" t="s">
        <v>473</v>
      </c>
      <c r="U11" s="91" t="s">
        <v>474</v>
      </c>
      <c r="V11" s="91" t="s">
        <v>475</v>
      </c>
      <c r="W11" s="91" t="s">
        <v>476</v>
      </c>
      <c r="X11" s="91" t="s">
        <v>477</v>
      </c>
      <c r="Y11" s="91" t="s">
        <v>478</v>
      </c>
      <c r="Z11" s="91" t="s">
        <v>479</v>
      </c>
      <c r="AA11" s="91" t="s">
        <v>480</v>
      </c>
      <c r="AB11" s="91" t="s">
        <v>481</v>
      </c>
      <c r="AC11" s="91" t="s">
        <v>482</v>
      </c>
      <c r="AD11" s="91" t="s">
        <v>483</v>
      </c>
      <c r="AE11" s="91" t="s">
        <v>484</v>
      </c>
      <c r="AF11" s="91" t="s">
        <v>485</v>
      </c>
      <c r="AG11" s="91" t="s">
        <v>486</v>
      </c>
      <c r="AH11" s="91" t="s">
        <v>487</v>
      </c>
      <c r="AI11" s="91" t="s">
        <v>488</v>
      </c>
      <c r="AJ11" s="91" t="s">
        <v>489</v>
      </c>
      <c r="AK11" s="91" t="s">
        <v>490</v>
      </c>
      <c r="AL11" s="91" t="s">
        <v>491</v>
      </c>
      <c r="AM11" s="91" t="s">
        <v>492</v>
      </c>
      <c r="AN11" s="91" t="s">
        <v>493</v>
      </c>
      <c r="AO11" s="91" t="s">
        <v>494</v>
      </c>
      <c r="AP11" s="91" t="s">
        <v>495</v>
      </c>
      <c r="AQ11" s="91" t="s">
        <v>496</v>
      </c>
      <c r="AR11" s="91" t="s">
        <v>453</v>
      </c>
      <c r="AS11" s="91" t="s">
        <v>454</v>
      </c>
      <c r="AT11" s="91" t="s">
        <v>455</v>
      </c>
      <c r="AU11" s="91" t="s">
        <v>456</v>
      </c>
      <c r="AV11" s="91" t="s">
        <v>457</v>
      </c>
      <c r="AW11" s="91" t="s">
        <v>458</v>
      </c>
      <c r="AX11" s="91" t="s">
        <v>459</v>
      </c>
      <c r="AY11" s="91" t="s">
        <v>460</v>
      </c>
      <c r="AZ11" s="92" t="s">
        <v>22</v>
      </c>
      <c r="BA11" s="92" t="s">
        <v>23</v>
      </c>
      <c r="BB11" s="92" t="s">
        <v>24</v>
      </c>
      <c r="BC11" s="92" t="s">
        <v>25</v>
      </c>
      <c r="BD11" s="92" t="s">
        <v>26</v>
      </c>
      <c r="BE11" s="92" t="s">
        <v>27</v>
      </c>
      <c r="BF11" s="92" t="s">
        <v>28</v>
      </c>
      <c r="BG11" s="92" t="s">
        <v>29</v>
      </c>
      <c r="BH11" s="92" t="s">
        <v>30</v>
      </c>
      <c r="BI11" s="92" t="s">
        <v>31</v>
      </c>
      <c r="BJ11" s="92" t="s">
        <v>32</v>
      </c>
      <c r="BK11" s="92" t="s">
        <v>33</v>
      </c>
      <c r="BL11" s="92" t="s">
        <v>34</v>
      </c>
      <c r="BM11" s="92" t="s">
        <v>35</v>
      </c>
      <c r="BN11" s="92" t="s">
        <v>36</v>
      </c>
      <c r="BO11" s="92" t="s">
        <v>37</v>
      </c>
      <c r="BP11" s="92" t="s">
        <v>324</v>
      </c>
      <c r="BQ11" s="92" t="s">
        <v>325</v>
      </c>
      <c r="BR11" s="92" t="s">
        <v>326</v>
      </c>
      <c r="BS11" s="92" t="s">
        <v>327</v>
      </c>
      <c r="BT11" s="92" t="s">
        <v>328</v>
      </c>
      <c r="BU11" s="92" t="s">
        <v>329</v>
      </c>
      <c r="BV11" s="92" t="s">
        <v>330</v>
      </c>
      <c r="BW11" s="92" t="s">
        <v>331</v>
      </c>
      <c r="BX11" s="92" t="s">
        <v>332</v>
      </c>
      <c r="BY11" s="92" t="s">
        <v>374</v>
      </c>
      <c r="BZ11" s="92" t="s">
        <v>375</v>
      </c>
      <c r="CA11" s="92" t="s">
        <v>376</v>
      </c>
      <c r="CB11" s="92" t="s">
        <v>377</v>
      </c>
      <c r="CC11" s="92" t="s">
        <v>378</v>
      </c>
      <c r="CD11" s="92" t="s">
        <v>379</v>
      </c>
      <c r="CE11" s="92" t="s">
        <v>380</v>
      </c>
      <c r="CF11" s="92" t="s">
        <v>381</v>
      </c>
      <c r="CG11" s="92" t="s">
        <v>382</v>
      </c>
      <c r="CH11" s="92" t="s">
        <v>383</v>
      </c>
      <c r="CI11" s="92" t="s">
        <v>384</v>
      </c>
      <c r="CJ11" s="92" t="s">
        <v>385</v>
      </c>
      <c r="CK11" s="92" t="s">
        <v>386</v>
      </c>
      <c r="CL11" s="92" t="s">
        <v>387</v>
      </c>
      <c r="CM11" s="92" t="s">
        <v>388</v>
      </c>
      <c r="CN11" s="92" t="s">
        <v>389</v>
      </c>
      <c r="CO11" s="92" t="s">
        <v>390</v>
      </c>
      <c r="CP11" s="92" t="s">
        <v>391</v>
      </c>
      <c r="CQ11" s="92" t="s">
        <v>392</v>
      </c>
      <c r="CR11" s="92" t="s">
        <v>393</v>
      </c>
      <c r="CS11" s="92" t="s">
        <v>394</v>
      </c>
      <c r="CT11" s="92" t="s">
        <v>395</v>
      </c>
      <c r="CU11" s="92" t="s">
        <v>396</v>
      </c>
      <c r="CV11" s="92" t="s">
        <v>397</v>
      </c>
      <c r="CW11" s="92" t="s">
        <v>684</v>
      </c>
      <c r="CX11" s="92" t="s">
        <v>694</v>
      </c>
      <c r="CY11" s="92" t="s">
        <v>695</v>
      </c>
      <c r="CZ11" s="92" t="s">
        <v>711</v>
      </c>
      <c r="DA11" s="92" t="s">
        <v>712</v>
      </c>
      <c r="DB11" s="92" t="s">
        <v>713</v>
      </c>
      <c r="DC11" s="92" t="s">
        <v>714</v>
      </c>
      <c r="DD11" s="92" t="s">
        <v>715</v>
      </c>
      <c r="DE11" s="92" t="s">
        <v>716</v>
      </c>
      <c r="DF11" s="92" t="s">
        <v>768</v>
      </c>
      <c r="DG11" s="92" t="s">
        <v>769</v>
      </c>
      <c r="DH11" s="92" t="s">
        <v>770</v>
      </c>
      <c r="DI11" s="92" t="s">
        <v>781</v>
      </c>
      <c r="DJ11" s="92" t="s">
        <v>797</v>
      </c>
      <c r="DK11" s="92" t="s">
        <v>798</v>
      </c>
      <c r="DL11" s="92" t="s">
        <v>820</v>
      </c>
      <c r="DM11" s="92" t="s">
        <v>821</v>
      </c>
      <c r="DN11" s="92" t="s">
        <v>843</v>
      </c>
      <c r="DO11" s="92" t="s">
        <v>844</v>
      </c>
      <c r="DP11" s="92" t="s">
        <v>852</v>
      </c>
      <c r="DQ11" s="92" t="s">
        <v>853</v>
      </c>
      <c r="DR11" s="92" t="s">
        <v>854</v>
      </c>
      <c r="DS11" s="92" t="s">
        <v>855</v>
      </c>
      <c r="DT11" s="92" t="s">
        <v>856</v>
      </c>
      <c r="DU11" s="92" t="s">
        <v>857</v>
      </c>
      <c r="DV11" s="92" t="s">
        <v>858</v>
      </c>
      <c r="DW11" s="92" t="s">
        <v>859</v>
      </c>
      <c r="DX11" s="92" t="s">
        <v>860</v>
      </c>
      <c r="DY11" s="92" t="s">
        <v>861</v>
      </c>
      <c r="DZ11" s="92" t="s">
        <v>862</v>
      </c>
      <c r="EA11" s="92" t="s">
        <v>863</v>
      </c>
      <c r="EB11" s="92" t="s">
        <v>864</v>
      </c>
      <c r="EC11" s="92" t="s">
        <v>865</v>
      </c>
      <c r="ED11" s="92" t="s">
        <v>866</v>
      </c>
      <c r="EE11" s="92" t="s">
        <v>867</v>
      </c>
      <c r="EF11" s="92" t="s">
        <v>868</v>
      </c>
      <c r="EG11" s="92" t="s">
        <v>869</v>
      </c>
      <c r="EH11" s="92" t="s">
        <v>870</v>
      </c>
      <c r="EI11" s="92" t="s">
        <v>871</v>
      </c>
      <c r="EJ11" s="92" t="s">
        <v>872</v>
      </c>
      <c r="EK11" s="109" t="s">
        <v>873</v>
      </c>
      <c r="EL11" s="109" t="s">
        <v>874</v>
      </c>
      <c r="EM11" s="109" t="s">
        <v>875</v>
      </c>
      <c r="EN11" s="109" t="s">
        <v>876</v>
      </c>
      <c r="EO11" s="109" t="s">
        <v>877</v>
      </c>
      <c r="EP11" s="109" t="s">
        <v>878</v>
      </c>
      <c r="EQ11" s="109" t="s">
        <v>879</v>
      </c>
    </row>
    <row r="12" spans="1:147" ht="15.75" x14ac:dyDescent="0.25">
      <c r="C12" s="1" t="s">
        <v>351</v>
      </c>
      <c r="D12" s="1" t="s">
        <v>352</v>
      </c>
      <c r="G12" s="87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104"/>
      <c r="DN12" s="104"/>
      <c r="DO12" s="105"/>
      <c r="EK12" s="109"/>
      <c r="EP12" s="109"/>
    </row>
    <row r="13" spans="1:147" ht="15.75" x14ac:dyDescent="0.25">
      <c r="B13" s="53" t="s">
        <v>67</v>
      </c>
      <c r="C13" s="62" t="s">
        <v>68</v>
      </c>
      <c r="D13" s="62" t="s">
        <v>333</v>
      </c>
      <c r="E13" s="53" t="s">
        <v>67</v>
      </c>
      <c r="F13" s="75" t="s">
        <v>69</v>
      </c>
      <c r="G13" s="88" t="s">
        <v>70</v>
      </c>
      <c r="H13" s="76" t="s">
        <v>618</v>
      </c>
      <c r="I13" s="76" t="s">
        <v>623</v>
      </c>
      <c r="J13" s="76" t="s">
        <v>631</v>
      </c>
      <c r="K13" s="76" t="s">
        <v>610</v>
      </c>
      <c r="L13" s="76" t="s">
        <v>640</v>
      </c>
      <c r="M13" s="76" t="s">
        <v>645</v>
      </c>
      <c r="N13" s="76">
        <v>14.347</v>
      </c>
      <c r="O13" s="77" t="s">
        <v>652</v>
      </c>
      <c r="P13" s="77">
        <v>13.680999999999999</v>
      </c>
      <c r="Q13" s="77" t="s">
        <v>657</v>
      </c>
      <c r="R13" s="77">
        <v>13.401999999999999</v>
      </c>
      <c r="S13" s="77" t="s">
        <v>662</v>
      </c>
      <c r="T13" s="77" t="s">
        <v>665</v>
      </c>
      <c r="U13" s="77" t="s">
        <v>668</v>
      </c>
      <c r="V13" s="77" t="s">
        <v>670</v>
      </c>
      <c r="W13" s="77" t="s">
        <v>672</v>
      </c>
      <c r="X13" s="76" t="s">
        <v>520</v>
      </c>
      <c r="Y13" s="76" t="s">
        <v>603</v>
      </c>
      <c r="Z13" s="76" t="s">
        <v>596</v>
      </c>
      <c r="AA13" s="76" t="s">
        <v>588</v>
      </c>
      <c r="AB13" s="76" t="s">
        <v>581</v>
      </c>
      <c r="AC13" s="76" t="s">
        <v>573</v>
      </c>
      <c r="AD13" s="76" t="s">
        <v>566</v>
      </c>
      <c r="AE13" s="76" t="s">
        <v>558</v>
      </c>
      <c r="AF13" s="76" t="s">
        <v>550</v>
      </c>
      <c r="AG13" s="76" t="s">
        <v>545</v>
      </c>
      <c r="AH13" s="76" t="s">
        <v>536</v>
      </c>
      <c r="AI13" s="76" t="s">
        <v>529</v>
      </c>
      <c r="AJ13" s="77" t="s">
        <v>520</v>
      </c>
      <c r="AK13" s="77" t="s">
        <v>519</v>
      </c>
      <c r="AL13" s="77" t="s">
        <v>497</v>
      </c>
      <c r="AM13" s="77" t="s">
        <v>517</v>
      </c>
      <c r="AN13" s="77" t="s">
        <v>515</v>
      </c>
      <c r="AO13" s="77" t="s">
        <v>678</v>
      </c>
      <c r="AP13" s="77" t="s">
        <v>513</v>
      </c>
      <c r="AQ13" s="77" t="s">
        <v>675</v>
      </c>
      <c r="AR13" s="77" t="s">
        <v>511</v>
      </c>
      <c r="AS13" s="77" t="s">
        <v>682</v>
      </c>
      <c r="AT13" s="76" t="s">
        <v>506</v>
      </c>
      <c r="AU13" s="77" t="s">
        <v>504</v>
      </c>
      <c r="AV13" s="77" t="s">
        <v>502</v>
      </c>
      <c r="AW13" s="77" t="s">
        <v>500</v>
      </c>
      <c r="AX13" s="77" t="s">
        <v>497</v>
      </c>
      <c r="AY13" s="76"/>
      <c r="AZ13" s="78" t="s">
        <v>71</v>
      </c>
      <c r="BA13" s="78" t="s">
        <v>72</v>
      </c>
      <c r="BB13" s="78" t="s">
        <v>73</v>
      </c>
      <c r="BC13" s="78" t="s">
        <v>74</v>
      </c>
      <c r="BD13" s="78" t="s">
        <v>75</v>
      </c>
      <c r="BE13" s="78" t="s">
        <v>76</v>
      </c>
      <c r="BF13" s="78">
        <v>16.620999999999999</v>
      </c>
      <c r="BG13" s="78" t="s">
        <v>77</v>
      </c>
      <c r="BH13" s="78" t="s">
        <v>78</v>
      </c>
      <c r="BI13" s="78" t="s">
        <v>79</v>
      </c>
      <c r="BJ13" s="78" t="s">
        <v>80</v>
      </c>
      <c r="BK13" s="78" t="s">
        <v>81</v>
      </c>
      <c r="BL13" s="78" t="s">
        <v>82</v>
      </c>
      <c r="BM13" s="78" t="s">
        <v>83</v>
      </c>
      <c r="BN13" s="78" t="s">
        <v>84</v>
      </c>
      <c r="BO13" s="78" t="s">
        <v>85</v>
      </c>
      <c r="BP13" s="78" t="s">
        <v>86</v>
      </c>
      <c r="BQ13" s="78" t="s">
        <v>87</v>
      </c>
      <c r="BR13" s="78" t="s">
        <v>88</v>
      </c>
      <c r="BS13" s="78" t="s">
        <v>77</v>
      </c>
      <c r="BT13" s="78" t="s">
        <v>89</v>
      </c>
      <c r="BU13" s="78" t="s">
        <v>90</v>
      </c>
      <c r="BV13" s="78" t="s">
        <v>91</v>
      </c>
      <c r="BW13" s="78" t="s">
        <v>92</v>
      </c>
      <c r="BX13" s="78" t="s">
        <v>93</v>
      </c>
      <c r="BY13" s="76" t="s">
        <v>398</v>
      </c>
      <c r="BZ13" s="76">
        <v>23571.9</v>
      </c>
      <c r="CA13" s="76">
        <v>24653</v>
      </c>
      <c r="CB13" s="76">
        <v>24151.5</v>
      </c>
      <c r="CC13" s="76">
        <v>23536.9</v>
      </c>
      <c r="CD13" s="76">
        <v>23437</v>
      </c>
      <c r="CE13" s="76">
        <v>22705</v>
      </c>
      <c r="CF13" s="76">
        <v>21865.8</v>
      </c>
      <c r="CG13" s="76" t="s">
        <v>410</v>
      </c>
      <c r="CH13" s="76">
        <v>22309.4</v>
      </c>
      <c r="CI13" s="76">
        <v>23743.9</v>
      </c>
      <c r="CJ13" s="76" t="s">
        <v>417</v>
      </c>
      <c r="CK13" s="76">
        <v>23002.2</v>
      </c>
      <c r="CL13" s="76">
        <v>22142.400000000001</v>
      </c>
      <c r="CM13" s="76" t="s">
        <v>425</v>
      </c>
      <c r="CN13" s="76" t="s">
        <v>433</v>
      </c>
      <c r="CO13" s="76" t="s">
        <v>438</v>
      </c>
      <c r="CP13" s="76">
        <v>24209.8</v>
      </c>
      <c r="CQ13" s="76" t="s">
        <v>446</v>
      </c>
      <c r="CR13" s="76">
        <v>26330</v>
      </c>
      <c r="CS13" s="76">
        <v>25799.4</v>
      </c>
      <c r="CT13" s="76">
        <v>25400.3</v>
      </c>
      <c r="CU13" s="76" t="s">
        <v>447</v>
      </c>
      <c r="CV13" s="77" t="s">
        <v>403</v>
      </c>
      <c r="CW13" s="84" t="s">
        <v>685</v>
      </c>
      <c r="CX13" s="84" t="s">
        <v>696</v>
      </c>
      <c r="CY13" s="84" t="s">
        <v>704</v>
      </c>
      <c r="CZ13" s="84" t="s">
        <v>717</v>
      </c>
      <c r="DA13" s="84" t="s">
        <v>726</v>
      </c>
      <c r="DB13" s="84" t="s">
        <v>735</v>
      </c>
      <c r="DC13" s="84" t="s">
        <v>744</v>
      </c>
      <c r="DD13" s="84" t="s">
        <v>753</v>
      </c>
      <c r="DE13" s="84" t="s">
        <v>761</v>
      </c>
      <c r="DF13" s="84" t="s">
        <v>771</v>
      </c>
      <c r="DG13" s="84" t="s">
        <v>782</v>
      </c>
      <c r="DH13" s="84">
        <v>28304</v>
      </c>
      <c r="DI13" s="84" t="s">
        <v>799</v>
      </c>
      <c r="DJ13" s="84" t="s">
        <v>808</v>
      </c>
      <c r="DK13" s="84" t="s">
        <v>814</v>
      </c>
      <c r="DL13" s="84" t="s">
        <v>822</v>
      </c>
      <c r="DM13" s="84" t="s">
        <v>831</v>
      </c>
      <c r="DN13" s="84" t="s">
        <v>837</v>
      </c>
      <c r="DO13" s="84" t="s">
        <v>845</v>
      </c>
      <c r="DP13" s="84">
        <v>24367.5</v>
      </c>
      <c r="DQ13" s="84">
        <v>25641.8</v>
      </c>
      <c r="DR13" s="84">
        <v>26047.750014718004</v>
      </c>
      <c r="DS13" s="84">
        <v>27267.752339865001</v>
      </c>
      <c r="DT13" s="84">
        <v>27296.312196471001</v>
      </c>
      <c r="DU13" s="84">
        <v>26392.732059397003</v>
      </c>
      <c r="DV13" s="84">
        <v>27396.701103096999</v>
      </c>
      <c r="DW13" s="84">
        <v>29128.799999999999</v>
      </c>
      <c r="DX13" s="109">
        <v>25189.471854936004</v>
      </c>
      <c r="DY13" s="109">
        <v>25153.264348228</v>
      </c>
      <c r="DZ13" s="109">
        <v>25033.471407355002</v>
      </c>
      <c r="EA13" s="109">
        <v>24546.656027991998</v>
      </c>
      <c r="EB13" s="109">
        <v>24674.6</v>
      </c>
      <c r="EC13" s="109">
        <v>24941.360207046004</v>
      </c>
      <c r="ED13" s="111">
        <v>25432.7</v>
      </c>
      <c r="EE13" s="111">
        <v>27011.7</v>
      </c>
      <c r="EF13" s="111">
        <v>26504.7</v>
      </c>
      <c r="EG13" s="111">
        <v>26811.821074539999</v>
      </c>
      <c r="EH13" s="109">
        <v>26848.005428372002</v>
      </c>
      <c r="EI13" s="109">
        <v>27331.861697034001</v>
      </c>
      <c r="EJ13" s="109">
        <v>28120.660245666004</v>
      </c>
      <c r="EK13" s="109">
        <v>27811.877069106002</v>
      </c>
      <c r="EL13" s="109">
        <v>27062.465357009001</v>
      </c>
      <c r="EM13" s="109">
        <v>27747.4</v>
      </c>
      <c r="EN13" s="109">
        <v>28065.306498268001</v>
      </c>
      <c r="EO13" s="109">
        <v>27328.929532890004</v>
      </c>
      <c r="EP13" s="109">
        <v>25538.250512677001</v>
      </c>
      <c r="EQ13" s="109">
        <v>28013.777264843004</v>
      </c>
    </row>
    <row r="14" spans="1:147" ht="15.75" x14ac:dyDescent="0.25">
      <c r="B14" s="53" t="s">
        <v>94</v>
      </c>
      <c r="C14" s="63" t="s">
        <v>95</v>
      </c>
      <c r="D14" s="63" t="s">
        <v>356</v>
      </c>
      <c r="E14" s="53" t="s">
        <v>94</v>
      </c>
      <c r="F14" s="75" t="s">
        <v>69</v>
      </c>
      <c r="G14" s="88" t="s">
        <v>70</v>
      </c>
      <c r="H14" s="76" t="s">
        <v>619</v>
      </c>
      <c r="I14" s="76" t="s">
        <v>624</v>
      </c>
      <c r="J14" s="76" t="s">
        <v>632</v>
      </c>
      <c r="K14" s="76" t="s">
        <v>611</v>
      </c>
      <c r="L14" s="76">
        <v>13.484999999999999</v>
      </c>
      <c r="M14" s="76" t="s">
        <v>646</v>
      </c>
      <c r="N14" s="76" t="s">
        <v>650</v>
      </c>
      <c r="O14" s="77" t="s">
        <v>653</v>
      </c>
      <c r="P14" s="77" t="s">
        <v>655</v>
      </c>
      <c r="Q14" s="77" t="s">
        <v>658</v>
      </c>
      <c r="R14" s="77" t="s">
        <v>660</v>
      </c>
      <c r="S14" s="77" t="s">
        <v>663</v>
      </c>
      <c r="T14" s="77" t="s">
        <v>666</v>
      </c>
      <c r="U14" s="77" t="s">
        <v>669</v>
      </c>
      <c r="V14" s="77">
        <v>11.95</v>
      </c>
      <c r="W14" s="77" t="s">
        <v>673</v>
      </c>
      <c r="X14" s="76" t="s">
        <v>521</v>
      </c>
      <c r="Y14" s="76" t="s">
        <v>521</v>
      </c>
      <c r="Z14" s="76" t="s">
        <v>597</v>
      </c>
      <c r="AA14" s="76" t="s">
        <v>589</v>
      </c>
      <c r="AB14" s="76" t="s">
        <v>582</v>
      </c>
      <c r="AC14" s="76" t="s">
        <v>574</v>
      </c>
      <c r="AD14" s="76" t="s">
        <v>567</v>
      </c>
      <c r="AE14" s="76" t="s">
        <v>559</v>
      </c>
      <c r="AF14" s="76" t="s">
        <v>551</v>
      </c>
      <c r="AG14" s="76" t="s">
        <v>546</v>
      </c>
      <c r="AH14" s="76" t="s">
        <v>537</v>
      </c>
      <c r="AI14" s="76" t="s">
        <v>530</v>
      </c>
      <c r="AJ14" s="77" t="s">
        <v>521</v>
      </c>
      <c r="AK14" s="77">
        <v>11.484</v>
      </c>
      <c r="AL14" s="77" t="s">
        <v>498</v>
      </c>
      <c r="AM14" s="77" t="s">
        <v>518</v>
      </c>
      <c r="AN14" s="77" t="s">
        <v>516</v>
      </c>
      <c r="AO14" s="77" t="s">
        <v>679</v>
      </c>
      <c r="AP14" s="77" t="s">
        <v>514</v>
      </c>
      <c r="AQ14" s="77" t="s">
        <v>676</v>
      </c>
      <c r="AR14" s="77" t="s">
        <v>512</v>
      </c>
      <c r="AS14" s="77" t="s">
        <v>683</v>
      </c>
      <c r="AT14" s="76" t="s">
        <v>507</v>
      </c>
      <c r="AU14" s="77" t="s">
        <v>505</v>
      </c>
      <c r="AV14" s="77" t="s">
        <v>503</v>
      </c>
      <c r="AW14" s="77" t="s">
        <v>501</v>
      </c>
      <c r="AX14" s="77" t="s">
        <v>498</v>
      </c>
      <c r="AY14" s="76"/>
      <c r="AZ14" s="78" t="s">
        <v>96</v>
      </c>
      <c r="BA14" s="78" t="s">
        <v>97</v>
      </c>
      <c r="BB14" s="78" t="s">
        <v>98</v>
      </c>
      <c r="BC14" s="78" t="s">
        <v>99</v>
      </c>
      <c r="BD14" s="78" t="s">
        <v>100</v>
      </c>
      <c r="BE14" s="78" t="s">
        <v>101</v>
      </c>
      <c r="BF14" s="78" t="s">
        <v>102</v>
      </c>
      <c r="BG14" s="78" t="s">
        <v>103</v>
      </c>
      <c r="BH14" s="78" t="s">
        <v>104</v>
      </c>
      <c r="BI14" s="78" t="s">
        <v>105</v>
      </c>
      <c r="BJ14" s="78" t="s">
        <v>106</v>
      </c>
      <c r="BK14" s="78" t="s">
        <v>107</v>
      </c>
      <c r="BL14" s="78" t="s">
        <v>108</v>
      </c>
      <c r="BM14" s="78" t="s">
        <v>109</v>
      </c>
      <c r="BN14" s="78" t="s">
        <v>110</v>
      </c>
      <c r="BO14" s="78" t="s">
        <v>111</v>
      </c>
      <c r="BP14" s="78" t="s">
        <v>112</v>
      </c>
      <c r="BQ14" s="78" t="s">
        <v>113</v>
      </c>
      <c r="BR14" s="78" t="s">
        <v>114</v>
      </c>
      <c r="BS14" s="78" t="s">
        <v>103</v>
      </c>
      <c r="BT14" s="78" t="s">
        <v>115</v>
      </c>
      <c r="BU14" s="78" t="s">
        <v>116</v>
      </c>
      <c r="BV14" s="78" t="s">
        <v>117</v>
      </c>
      <c r="BW14" s="78" t="s">
        <v>118</v>
      </c>
      <c r="BX14" s="78" t="s">
        <v>119</v>
      </c>
      <c r="BY14" s="76" t="s">
        <v>399</v>
      </c>
      <c r="BZ14" s="76">
        <v>20894.099999999999</v>
      </c>
      <c r="CA14" s="76">
        <v>22283.200000000001</v>
      </c>
      <c r="CB14" s="76">
        <v>21609</v>
      </c>
      <c r="CC14" s="76">
        <v>21102.1</v>
      </c>
      <c r="CD14" s="76">
        <v>20917.099999999999</v>
      </c>
      <c r="CE14" s="76">
        <v>20177.3</v>
      </c>
      <c r="CF14" s="76">
        <v>10221.299999999999</v>
      </c>
      <c r="CG14" s="76" t="s">
        <v>411</v>
      </c>
      <c r="CH14" s="76">
        <v>18667.900000000001</v>
      </c>
      <c r="CI14" s="76">
        <v>17646.099999999999</v>
      </c>
      <c r="CJ14" s="76" t="s">
        <v>418</v>
      </c>
      <c r="CK14" s="76">
        <v>19736.599999999999</v>
      </c>
      <c r="CL14" s="76">
        <v>18643.599999999999</v>
      </c>
      <c r="CM14" s="76" t="s">
        <v>426</v>
      </c>
      <c r="CN14" s="76" t="s">
        <v>434</v>
      </c>
      <c r="CO14" s="76" t="s">
        <v>439</v>
      </c>
      <c r="CP14" s="76">
        <v>21140.9</v>
      </c>
      <c r="CQ14" s="76">
        <v>22470.799999999999</v>
      </c>
      <c r="CR14" s="76">
        <v>23003</v>
      </c>
      <c r="CS14" s="76">
        <v>22569.7</v>
      </c>
      <c r="CT14" s="76">
        <v>21511.4</v>
      </c>
      <c r="CU14" s="76">
        <v>21902.3</v>
      </c>
      <c r="CV14" s="77" t="s">
        <v>404</v>
      </c>
      <c r="CW14" s="93" t="s">
        <v>686</v>
      </c>
      <c r="CX14" s="84" t="s">
        <v>697</v>
      </c>
      <c r="CY14" s="84" t="s">
        <v>705</v>
      </c>
      <c r="CZ14" s="84" t="s">
        <v>718</v>
      </c>
      <c r="DA14" s="84" t="s">
        <v>727</v>
      </c>
      <c r="DB14" s="84" t="s">
        <v>736</v>
      </c>
      <c r="DC14" s="84" t="s">
        <v>745</v>
      </c>
      <c r="DD14" s="84" t="s">
        <v>754</v>
      </c>
      <c r="DE14" s="84" t="s">
        <v>762</v>
      </c>
      <c r="DF14" s="84" t="s">
        <v>772</v>
      </c>
      <c r="DG14" s="84" t="s">
        <v>783</v>
      </c>
      <c r="DH14" s="84" t="s">
        <v>789</v>
      </c>
      <c r="DI14" s="84" t="s">
        <v>800</v>
      </c>
      <c r="DJ14" s="84">
        <v>23420</v>
      </c>
      <c r="DK14" s="84" t="s">
        <v>815</v>
      </c>
      <c r="DL14" s="84" t="s">
        <v>823</v>
      </c>
      <c r="DM14" s="84" t="s">
        <v>832</v>
      </c>
      <c r="DN14" s="84" t="s">
        <v>838</v>
      </c>
      <c r="DO14" s="84" t="s">
        <v>846</v>
      </c>
      <c r="DP14" s="84">
        <v>21437.7</v>
      </c>
      <c r="DQ14" s="84">
        <v>22458</v>
      </c>
      <c r="DR14" s="84">
        <v>22625.638312879004</v>
      </c>
      <c r="DS14" s="84">
        <v>23268.931489866998</v>
      </c>
      <c r="DT14" s="84">
        <v>23876.809521062998</v>
      </c>
      <c r="DU14" s="84">
        <v>22807.626489667004</v>
      </c>
      <c r="DV14" s="84">
        <v>23901.373723879999</v>
      </c>
      <c r="DW14" s="84">
        <v>25962.1</v>
      </c>
      <c r="DX14" s="109">
        <v>21800.874754784003</v>
      </c>
      <c r="DY14" s="109">
        <v>22125.630206996</v>
      </c>
      <c r="DZ14" s="109">
        <v>21885.880315602</v>
      </c>
      <c r="EA14" s="109">
        <v>21118.404879773996</v>
      </c>
      <c r="EB14" s="109">
        <v>21222.5</v>
      </c>
      <c r="EC14" s="109">
        <v>21135.300672540001</v>
      </c>
      <c r="ED14" s="111">
        <v>20881.2</v>
      </c>
      <c r="EE14" s="111">
        <v>21539.599999999999</v>
      </c>
      <c r="EF14" s="111">
        <v>22899.3</v>
      </c>
      <c r="EG14" s="111">
        <v>23306.546560309998</v>
      </c>
      <c r="EH14" s="109">
        <v>23295.211407983999</v>
      </c>
      <c r="EI14" s="109">
        <v>23788.315505464001</v>
      </c>
      <c r="EJ14" s="109">
        <v>24443.576209903003</v>
      </c>
      <c r="EK14" s="109">
        <v>24116.606536648</v>
      </c>
      <c r="EL14" s="109">
        <v>23607.733463133998</v>
      </c>
      <c r="EM14" s="109">
        <v>24111.200000000001</v>
      </c>
      <c r="EN14" s="109">
        <v>24492.346393068998</v>
      </c>
      <c r="EO14" s="109">
        <v>23767.566142256001</v>
      </c>
      <c r="EP14" s="109">
        <v>21604.873287533002</v>
      </c>
      <c r="EQ14" s="109">
        <v>23667.76733133</v>
      </c>
    </row>
    <row r="15" spans="1:147" ht="15" customHeight="1" x14ac:dyDescent="0.25">
      <c r="B15" s="53" t="s">
        <v>120</v>
      </c>
      <c r="C15" s="64" t="s">
        <v>121</v>
      </c>
      <c r="D15" s="64" t="s">
        <v>357</v>
      </c>
      <c r="E15" s="53" t="s">
        <v>120</v>
      </c>
      <c r="F15" s="75" t="s">
        <v>69</v>
      </c>
      <c r="G15" s="88" t="s">
        <v>70</v>
      </c>
      <c r="H15" s="76" t="s">
        <v>620</v>
      </c>
      <c r="I15" s="76" t="s">
        <v>625</v>
      </c>
      <c r="J15" s="76" t="s">
        <v>633</v>
      </c>
      <c r="K15" s="76" t="s">
        <v>612</v>
      </c>
      <c r="L15" s="76" t="s">
        <v>641</v>
      </c>
      <c r="M15" s="76" t="s">
        <v>647</v>
      </c>
      <c r="N15" s="76" t="s">
        <v>651</v>
      </c>
      <c r="O15" s="77" t="s">
        <v>654</v>
      </c>
      <c r="P15" s="77" t="s">
        <v>656</v>
      </c>
      <c r="Q15" s="77" t="s">
        <v>659</v>
      </c>
      <c r="R15" s="77" t="s">
        <v>661</v>
      </c>
      <c r="S15" s="77" t="s">
        <v>664</v>
      </c>
      <c r="T15" s="77" t="s">
        <v>667</v>
      </c>
      <c r="U15" s="77">
        <v>80.072000000000003</v>
      </c>
      <c r="V15" s="77" t="s">
        <v>671</v>
      </c>
      <c r="W15" s="77" t="s">
        <v>674</v>
      </c>
      <c r="X15" s="76" t="s">
        <v>522</v>
      </c>
      <c r="Y15" s="76" t="s">
        <v>604</v>
      </c>
      <c r="Z15" s="76" t="s">
        <v>599</v>
      </c>
      <c r="AA15" s="76" t="s">
        <v>590</v>
      </c>
      <c r="AB15" s="76" t="s">
        <v>583</v>
      </c>
      <c r="AC15" s="76" t="s">
        <v>575</v>
      </c>
      <c r="AD15" s="76" t="s">
        <v>568</v>
      </c>
      <c r="AE15" s="76" t="s">
        <v>560</v>
      </c>
      <c r="AF15" s="76" t="s">
        <v>552</v>
      </c>
      <c r="AG15" s="76" t="s">
        <v>547</v>
      </c>
      <c r="AH15" s="76" t="s">
        <v>538</v>
      </c>
      <c r="AI15" s="76" t="s">
        <v>531</v>
      </c>
      <c r="AJ15" s="77" t="s">
        <v>522</v>
      </c>
      <c r="AK15" s="77">
        <v>8.9830000000000005</v>
      </c>
      <c r="AL15" s="77">
        <v>4880.3</v>
      </c>
      <c r="AM15" s="77">
        <v>6807.7</v>
      </c>
      <c r="AN15" s="77">
        <v>6784.7</v>
      </c>
      <c r="AO15" s="77" t="s">
        <v>680</v>
      </c>
      <c r="AP15" s="77">
        <v>6004.9</v>
      </c>
      <c r="AQ15" s="77" t="s">
        <v>677</v>
      </c>
      <c r="AR15" s="77">
        <v>5163.2</v>
      </c>
      <c r="AS15" s="77">
        <v>4749.7</v>
      </c>
      <c r="AT15" s="76" t="s">
        <v>508</v>
      </c>
      <c r="AU15" s="77">
        <v>4502.5</v>
      </c>
      <c r="AV15" s="77">
        <v>4804.5</v>
      </c>
      <c r="AW15" s="77">
        <v>5160.1000000000004</v>
      </c>
      <c r="AX15" s="77">
        <v>4880.3</v>
      </c>
      <c r="AY15" s="76"/>
      <c r="AZ15" s="78" t="s">
        <v>122</v>
      </c>
      <c r="BA15" s="78" t="s">
        <v>123</v>
      </c>
      <c r="BB15" s="78" t="s">
        <v>124</v>
      </c>
      <c r="BC15" s="78" t="s">
        <v>125</v>
      </c>
      <c r="BD15" s="78" t="s">
        <v>126</v>
      </c>
      <c r="BE15" s="78" t="s">
        <v>127</v>
      </c>
      <c r="BF15" s="78" t="s">
        <v>128</v>
      </c>
      <c r="BG15" s="78" t="s">
        <v>129</v>
      </c>
      <c r="BH15" s="78" t="s">
        <v>130</v>
      </c>
      <c r="BI15" s="78" t="s">
        <v>131</v>
      </c>
      <c r="BJ15" s="78" t="s">
        <v>132</v>
      </c>
      <c r="BK15" s="78" t="s">
        <v>133</v>
      </c>
      <c r="BL15" s="78" t="s">
        <v>134</v>
      </c>
      <c r="BM15" s="78" t="s">
        <v>135</v>
      </c>
      <c r="BN15" s="78" t="s">
        <v>136</v>
      </c>
      <c r="BO15" s="78" t="s">
        <v>137</v>
      </c>
      <c r="BP15" s="78" t="s">
        <v>138</v>
      </c>
      <c r="BQ15" s="78" t="s">
        <v>139</v>
      </c>
      <c r="BR15" s="78" t="s">
        <v>140</v>
      </c>
      <c r="BS15" s="78" t="s">
        <v>129</v>
      </c>
      <c r="BT15" s="78" t="s">
        <v>141</v>
      </c>
      <c r="BU15" s="78" t="s">
        <v>142</v>
      </c>
      <c r="BV15" s="78" t="s">
        <v>143</v>
      </c>
      <c r="BW15" s="78" t="s">
        <v>144</v>
      </c>
      <c r="BX15" s="78" t="s">
        <v>145</v>
      </c>
      <c r="BY15" s="76" t="s">
        <v>400</v>
      </c>
      <c r="BZ15" s="76">
        <v>13182.2</v>
      </c>
      <c r="CA15" s="76">
        <v>130034</v>
      </c>
      <c r="CB15" s="76">
        <v>12900.2</v>
      </c>
      <c r="CC15" s="76">
        <v>12785.1</v>
      </c>
      <c r="CD15" s="76">
        <v>13009.7</v>
      </c>
      <c r="CE15" s="76">
        <v>12134</v>
      </c>
      <c r="CF15" s="76">
        <v>10820</v>
      </c>
      <c r="CG15" s="76" t="s">
        <v>412</v>
      </c>
      <c r="CH15" s="76">
        <v>9781.2999999999993</v>
      </c>
      <c r="CI15" s="76">
        <v>8985.9</v>
      </c>
      <c r="CJ15" s="76" t="s">
        <v>419</v>
      </c>
      <c r="CK15" s="76">
        <v>9740.7000000000007</v>
      </c>
      <c r="CL15" s="76">
        <v>9849.1</v>
      </c>
      <c r="CM15" s="76" t="s">
        <v>427</v>
      </c>
      <c r="CN15" s="76" t="s">
        <v>435</v>
      </c>
      <c r="CO15" s="76" t="s">
        <v>440</v>
      </c>
      <c r="CP15" s="76">
        <v>11246.2</v>
      </c>
      <c r="CQ15" s="76">
        <v>11455.2</v>
      </c>
      <c r="CR15" s="76">
        <v>10477.1</v>
      </c>
      <c r="CS15" s="76">
        <v>10769.3</v>
      </c>
      <c r="CT15" s="76">
        <v>10125</v>
      </c>
      <c r="CU15" s="76">
        <v>9991</v>
      </c>
      <c r="CV15" s="77" t="s">
        <v>405</v>
      </c>
      <c r="CW15" s="93" t="s">
        <v>687</v>
      </c>
      <c r="CX15" s="84" t="s">
        <v>698</v>
      </c>
      <c r="CY15" s="84">
        <v>10.195</v>
      </c>
      <c r="CZ15" s="84" t="s">
        <v>719</v>
      </c>
      <c r="DA15" s="84" t="s">
        <v>728</v>
      </c>
      <c r="DB15" s="84" t="s">
        <v>737</v>
      </c>
      <c r="DC15" s="84" t="s">
        <v>746</v>
      </c>
      <c r="DD15" s="84" t="s">
        <v>755</v>
      </c>
      <c r="DE15" s="84" t="s">
        <v>763</v>
      </c>
      <c r="DF15" s="84" t="s">
        <v>773</v>
      </c>
      <c r="DG15" s="84" t="s">
        <v>784</v>
      </c>
      <c r="DH15" s="84" t="s">
        <v>790</v>
      </c>
      <c r="DI15" s="84" t="s">
        <v>801</v>
      </c>
      <c r="DJ15" s="84" t="s">
        <v>809</v>
      </c>
      <c r="DK15" s="84" t="s">
        <v>816</v>
      </c>
      <c r="DL15" s="84" t="s">
        <v>824</v>
      </c>
      <c r="DM15" s="84" t="s">
        <v>833</v>
      </c>
      <c r="DN15" s="84" t="s">
        <v>839</v>
      </c>
      <c r="DO15" s="84" t="s">
        <v>847</v>
      </c>
      <c r="DP15" s="84">
        <v>8848.2999999999993</v>
      </c>
      <c r="DQ15" s="84">
        <v>10504.7</v>
      </c>
      <c r="DR15" s="84">
        <v>11640.805830721001</v>
      </c>
      <c r="DS15" s="84">
        <v>11203.953727906999</v>
      </c>
      <c r="DT15" s="84">
        <v>12613.461329726999</v>
      </c>
      <c r="DU15" s="84">
        <v>12885.931892647</v>
      </c>
      <c r="DV15" s="84">
        <v>12671.110762748</v>
      </c>
      <c r="DW15" s="84">
        <v>14667.5</v>
      </c>
      <c r="DX15" s="109">
        <v>11138.820696801</v>
      </c>
      <c r="DY15" s="109">
        <v>12564.052423273</v>
      </c>
      <c r="DZ15" s="109">
        <v>12573.172619939</v>
      </c>
      <c r="EA15" s="109">
        <v>13032.041581593998</v>
      </c>
      <c r="EB15" s="109">
        <v>12921.8</v>
      </c>
      <c r="EC15" s="109">
        <v>12331.914128751001</v>
      </c>
      <c r="ED15" s="111">
        <v>12337.7</v>
      </c>
      <c r="EE15" s="111">
        <v>13459.6</v>
      </c>
      <c r="EF15" s="111">
        <v>14608.8</v>
      </c>
      <c r="EG15" s="111">
        <v>14367.921032397999</v>
      </c>
      <c r="EH15" s="109">
        <v>15078.393076204</v>
      </c>
      <c r="EI15" s="109">
        <v>15912.652385949999</v>
      </c>
      <c r="EJ15" s="109">
        <v>14791.645465888001</v>
      </c>
      <c r="EK15" s="109">
        <v>14555.250962239001</v>
      </c>
      <c r="EL15" s="109">
        <v>14960.01707699</v>
      </c>
      <c r="EM15" s="109">
        <v>14414.4</v>
      </c>
      <c r="EN15" s="109">
        <v>13957.478465455</v>
      </c>
      <c r="EO15" s="109">
        <v>14135.308766524</v>
      </c>
      <c r="EP15" s="109">
        <v>12376.708383832001</v>
      </c>
      <c r="EQ15" s="109">
        <v>12066.672596124999</v>
      </c>
    </row>
    <row r="16" spans="1:147" ht="15" customHeight="1" x14ac:dyDescent="0.25">
      <c r="B16" s="53" t="s">
        <v>146</v>
      </c>
      <c r="C16" s="65" t="s">
        <v>353</v>
      </c>
      <c r="D16" s="65" t="s">
        <v>334</v>
      </c>
      <c r="E16" s="53" t="s">
        <v>146</v>
      </c>
      <c r="F16" s="75" t="s">
        <v>69</v>
      </c>
      <c r="G16" s="88" t="s">
        <v>70</v>
      </c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6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9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7"/>
      <c r="CW16" s="29"/>
      <c r="CX16" s="84"/>
      <c r="CY16" s="84"/>
      <c r="CZ16" s="84"/>
      <c r="DA16" s="84"/>
      <c r="DB16" s="84"/>
      <c r="DC16" s="84"/>
      <c r="DD16" s="84"/>
      <c r="DE16" s="84"/>
      <c r="DF16" s="84"/>
      <c r="DG16" s="84"/>
      <c r="DH16" s="84"/>
      <c r="DI16" s="84"/>
      <c r="DJ16" s="84"/>
      <c r="DK16" s="84"/>
      <c r="DL16" s="84"/>
      <c r="DM16" s="84"/>
      <c r="DN16" s="84"/>
      <c r="DO16" s="84"/>
      <c r="DP16" s="84"/>
      <c r="DQ16" s="84"/>
      <c r="DR16" s="84"/>
      <c r="DS16" s="84"/>
      <c r="DT16" s="84"/>
      <c r="DU16" s="84"/>
      <c r="DV16" s="84"/>
      <c r="DW16" s="84"/>
      <c r="DX16" s="109"/>
      <c r="DY16" s="109"/>
      <c r="DZ16" s="109"/>
      <c r="EA16" s="109"/>
      <c r="EB16" s="109"/>
      <c r="EC16" s="109"/>
      <c r="ED16" s="84"/>
      <c r="EE16" s="84"/>
      <c r="EF16" s="111"/>
      <c r="EG16" s="111"/>
      <c r="EH16" s="109"/>
      <c r="EI16" s="109"/>
      <c r="EJ16" s="109"/>
      <c r="EK16" s="109"/>
      <c r="EL16" s="109"/>
      <c r="EM16" s="109"/>
      <c r="EN16" s="109"/>
      <c r="EO16" s="109"/>
      <c r="EP16" s="109"/>
      <c r="EQ16" s="109"/>
    </row>
    <row r="17" spans="2:147" ht="15.75" x14ac:dyDescent="0.25">
      <c r="B17" s="53" t="s">
        <v>148</v>
      </c>
      <c r="C17" s="64" t="s">
        <v>149</v>
      </c>
      <c r="D17" s="64" t="s">
        <v>358</v>
      </c>
      <c r="E17" s="53" t="s">
        <v>148</v>
      </c>
      <c r="F17" s="75" t="s">
        <v>69</v>
      </c>
      <c r="G17" s="88" t="s">
        <v>70</v>
      </c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6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9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7"/>
      <c r="CW17" s="29"/>
      <c r="CX17" s="84"/>
      <c r="CY17" s="84"/>
      <c r="CZ17" s="84" t="s">
        <v>720</v>
      </c>
      <c r="DA17" s="84" t="s">
        <v>729</v>
      </c>
      <c r="DB17" s="84" t="s">
        <v>738</v>
      </c>
      <c r="DC17" s="84" t="s">
        <v>747</v>
      </c>
      <c r="DD17" s="84" t="s">
        <v>756</v>
      </c>
      <c r="DE17" s="84" t="s">
        <v>764</v>
      </c>
      <c r="DF17" s="84" t="s">
        <v>774</v>
      </c>
      <c r="DG17" s="84" t="s">
        <v>785</v>
      </c>
      <c r="DH17" s="84" t="s">
        <v>791</v>
      </c>
      <c r="DI17" s="84" t="s">
        <v>802</v>
      </c>
      <c r="DJ17" s="84" t="s">
        <v>810</v>
      </c>
      <c r="DK17" s="84" t="s">
        <v>817</v>
      </c>
      <c r="DL17" s="84" t="s">
        <v>825</v>
      </c>
      <c r="DM17" s="84" t="s">
        <v>834</v>
      </c>
      <c r="DN17" s="84" t="s">
        <v>840</v>
      </c>
      <c r="DO17" s="84" t="s">
        <v>848</v>
      </c>
      <c r="DP17" s="84">
        <v>12589.4</v>
      </c>
      <c r="DQ17" s="84">
        <v>11953.3</v>
      </c>
      <c r="DR17" s="84">
        <v>10984.832482158001</v>
      </c>
      <c r="DS17" s="84">
        <v>12064.977761959997</v>
      </c>
      <c r="DT17" s="84">
        <v>11263.348191335999</v>
      </c>
      <c r="DU17" s="84">
        <v>9921.6945970199995</v>
      </c>
      <c r="DV17" s="84">
        <v>11230.262961131999</v>
      </c>
      <c r="DW17" s="84">
        <v>11294.6</v>
      </c>
      <c r="DX17" s="109">
        <v>10662.054057983001</v>
      </c>
      <c r="DY17" s="109">
        <v>9561.5777837230016</v>
      </c>
      <c r="DZ17" s="109">
        <v>9312.707695662999</v>
      </c>
      <c r="EA17" s="109">
        <v>8086.3632981800001</v>
      </c>
      <c r="EB17" s="109">
        <v>8300.7000000000007</v>
      </c>
      <c r="EC17" s="109">
        <v>8803.3865437889999</v>
      </c>
      <c r="ED17" s="111">
        <v>8543.5</v>
      </c>
      <c r="EE17" s="111">
        <v>8080</v>
      </c>
      <c r="EF17" s="111">
        <v>8290.5</v>
      </c>
      <c r="EG17" s="111">
        <v>8938.6255279119996</v>
      </c>
      <c r="EH17" s="109">
        <v>8216.8183317799994</v>
      </c>
      <c r="EI17" s="109">
        <v>7875.6631195139998</v>
      </c>
      <c r="EJ17" s="109">
        <v>9651.9307440150005</v>
      </c>
      <c r="EK17" s="109">
        <v>9561.355574408999</v>
      </c>
      <c r="EL17" s="109">
        <v>8647.7163861439985</v>
      </c>
      <c r="EM17" s="109">
        <v>9696.7999999999993</v>
      </c>
      <c r="EN17" s="109">
        <v>10534.867927613999</v>
      </c>
      <c r="EO17" s="109">
        <v>9632.2573757320006</v>
      </c>
      <c r="EP17" s="109">
        <v>9228.1649037009993</v>
      </c>
      <c r="EQ17" s="109">
        <v>11601.094735205001</v>
      </c>
    </row>
    <row r="18" spans="2:147" ht="15.75" x14ac:dyDescent="0.25">
      <c r="B18" s="53" t="s">
        <v>150</v>
      </c>
      <c r="C18" s="66" t="s">
        <v>151</v>
      </c>
      <c r="D18" s="66" t="s">
        <v>335</v>
      </c>
      <c r="E18" s="53" t="s">
        <v>150</v>
      </c>
      <c r="F18" s="75" t="s">
        <v>69</v>
      </c>
      <c r="G18" s="88" t="s">
        <v>70</v>
      </c>
      <c r="H18" s="76" t="s">
        <v>626</v>
      </c>
      <c r="I18" s="76" t="s">
        <v>628</v>
      </c>
      <c r="J18" s="76" t="s">
        <v>634</v>
      </c>
      <c r="K18" s="76" t="s">
        <v>613</v>
      </c>
      <c r="L18" s="76">
        <v>1369</v>
      </c>
      <c r="M18" s="76" t="s">
        <v>648</v>
      </c>
      <c r="N18" s="77">
        <v>1382.2</v>
      </c>
      <c r="O18" s="77">
        <v>1361.7</v>
      </c>
      <c r="P18" s="77">
        <v>1421.7</v>
      </c>
      <c r="Q18" s="77">
        <v>1507.4</v>
      </c>
      <c r="R18" s="77">
        <v>1419.7</v>
      </c>
      <c r="S18" s="77">
        <v>1291.9000000000001</v>
      </c>
      <c r="T18" s="77">
        <v>565.9</v>
      </c>
      <c r="U18" s="77">
        <v>680.7</v>
      </c>
      <c r="V18" s="77">
        <v>586.9</v>
      </c>
      <c r="W18" s="77">
        <v>537.70000000000005</v>
      </c>
      <c r="X18" s="76" t="s">
        <v>523</v>
      </c>
      <c r="Y18" s="76" t="s">
        <v>605</v>
      </c>
      <c r="Z18" s="76" t="s">
        <v>598</v>
      </c>
      <c r="AA18" s="76" t="s">
        <v>591</v>
      </c>
      <c r="AB18" s="76" t="s">
        <v>584</v>
      </c>
      <c r="AC18" s="76" t="s">
        <v>576</v>
      </c>
      <c r="AD18" s="76" t="s">
        <v>569</v>
      </c>
      <c r="AE18" s="76" t="s">
        <v>561</v>
      </c>
      <c r="AF18" s="76" t="s">
        <v>553</v>
      </c>
      <c r="AG18" s="76" t="s">
        <v>232</v>
      </c>
      <c r="AH18" s="76" t="s">
        <v>539</v>
      </c>
      <c r="AI18" s="77">
        <v>59.8</v>
      </c>
      <c r="AJ18" s="77" t="s">
        <v>523</v>
      </c>
      <c r="AK18" s="77">
        <v>588.29999999999995</v>
      </c>
      <c r="AL18" s="77">
        <v>900.3</v>
      </c>
      <c r="AM18" s="77">
        <v>166.9</v>
      </c>
      <c r="AN18" s="77">
        <v>374.5</v>
      </c>
      <c r="AO18" s="77">
        <v>183.8</v>
      </c>
      <c r="AP18" s="77">
        <v>440.8</v>
      </c>
      <c r="AQ18" s="77">
        <v>463.5</v>
      </c>
      <c r="AR18" s="77">
        <v>483.3</v>
      </c>
      <c r="AS18" s="77">
        <v>486.7</v>
      </c>
      <c r="AT18" s="76" t="s">
        <v>509</v>
      </c>
      <c r="AU18" s="77">
        <v>375.1</v>
      </c>
      <c r="AV18" s="77">
        <v>157.9</v>
      </c>
      <c r="AW18" s="77">
        <v>8.6999999999999993</v>
      </c>
      <c r="AX18" s="77">
        <v>900.3</v>
      </c>
      <c r="AY18" s="76"/>
      <c r="AZ18" s="77">
        <v>698.8</v>
      </c>
      <c r="BA18" s="78" t="s">
        <v>153</v>
      </c>
      <c r="BB18" s="78" t="s">
        <v>154</v>
      </c>
      <c r="BC18" s="78" t="s">
        <v>155</v>
      </c>
      <c r="BD18" s="78" t="s">
        <v>156</v>
      </c>
      <c r="BE18" s="78" t="s">
        <v>157</v>
      </c>
      <c r="BF18" s="78" t="s">
        <v>158</v>
      </c>
      <c r="BG18" s="78" t="s">
        <v>159</v>
      </c>
      <c r="BH18" s="78" t="s">
        <v>160</v>
      </c>
      <c r="BI18" s="78" t="s">
        <v>161</v>
      </c>
      <c r="BJ18" s="78" t="s">
        <v>162</v>
      </c>
      <c r="BK18" s="78" t="s">
        <v>163</v>
      </c>
      <c r="BL18" s="78" t="s">
        <v>164</v>
      </c>
      <c r="BM18" s="78" t="s">
        <v>165</v>
      </c>
      <c r="BN18" s="78" t="s">
        <v>166</v>
      </c>
      <c r="BO18" s="78" t="s">
        <v>167</v>
      </c>
      <c r="BP18" s="78" t="s">
        <v>168</v>
      </c>
      <c r="BQ18" s="78" t="s">
        <v>169</v>
      </c>
      <c r="BR18" s="78" t="s">
        <v>170</v>
      </c>
      <c r="BS18" s="78" t="s">
        <v>159</v>
      </c>
      <c r="BT18" s="78" t="s">
        <v>171</v>
      </c>
      <c r="BU18" s="78" t="s">
        <v>172</v>
      </c>
      <c r="BV18" s="78">
        <v>674</v>
      </c>
      <c r="BW18" s="78">
        <v>636</v>
      </c>
      <c r="BX18" s="78" t="s">
        <v>173</v>
      </c>
      <c r="BY18" s="76" t="s">
        <v>401</v>
      </c>
      <c r="BZ18" s="76">
        <v>505.6</v>
      </c>
      <c r="CA18" s="78">
        <v>815.7</v>
      </c>
      <c r="CB18" s="78">
        <v>790</v>
      </c>
      <c r="CC18" s="78">
        <v>860.7</v>
      </c>
      <c r="CD18" s="78">
        <v>924.9</v>
      </c>
      <c r="CE18" s="78">
        <v>979.2</v>
      </c>
      <c r="CF18" s="78">
        <v>872.1</v>
      </c>
      <c r="CG18" s="76" t="s">
        <v>413</v>
      </c>
      <c r="CH18" s="78">
        <v>480.8</v>
      </c>
      <c r="CI18" s="78">
        <v>522.5</v>
      </c>
      <c r="CJ18" s="76" t="s">
        <v>420</v>
      </c>
      <c r="CK18" s="76">
        <v>618</v>
      </c>
      <c r="CL18" s="76">
        <v>689.9</v>
      </c>
      <c r="CM18" s="76" t="s">
        <v>428</v>
      </c>
      <c r="CN18" s="76" t="s">
        <v>436</v>
      </c>
      <c r="CO18" s="76" t="s">
        <v>441</v>
      </c>
      <c r="CP18" s="76">
        <v>543</v>
      </c>
      <c r="CQ18" s="76">
        <v>627.70000000000005</v>
      </c>
      <c r="CR18" s="76">
        <v>911.82</v>
      </c>
      <c r="CS18" s="76">
        <v>800.3</v>
      </c>
      <c r="CT18" s="76">
        <v>801</v>
      </c>
      <c r="CU18" s="76">
        <v>598</v>
      </c>
      <c r="CV18" s="76" t="s">
        <v>406</v>
      </c>
      <c r="CW18" s="93" t="s">
        <v>688</v>
      </c>
      <c r="CX18" s="84" t="s">
        <v>699</v>
      </c>
      <c r="CY18" s="84" t="s">
        <v>706</v>
      </c>
      <c r="CZ18" s="84" t="s">
        <v>721</v>
      </c>
      <c r="DA18" s="84" t="s">
        <v>730</v>
      </c>
      <c r="DB18" s="84" t="s">
        <v>739</v>
      </c>
      <c r="DC18" s="84" t="s">
        <v>748</v>
      </c>
      <c r="DD18" s="84" t="s">
        <v>757</v>
      </c>
      <c r="DE18" s="84" t="s">
        <v>765</v>
      </c>
      <c r="DF18" s="84" t="s">
        <v>775</v>
      </c>
      <c r="DG18" s="84">
        <v>1066.73</v>
      </c>
      <c r="DH18" s="84" t="s">
        <v>164</v>
      </c>
      <c r="DI18" s="84" t="s">
        <v>803</v>
      </c>
      <c r="DJ18" s="84" t="s">
        <v>811</v>
      </c>
      <c r="DK18" s="84" t="s">
        <v>818</v>
      </c>
      <c r="DL18" s="84" t="s">
        <v>826</v>
      </c>
      <c r="DM18" s="84" t="s">
        <v>835</v>
      </c>
      <c r="DN18" s="84" t="s">
        <v>841</v>
      </c>
      <c r="DO18" s="84" t="s">
        <v>849</v>
      </c>
      <c r="DP18" s="84">
        <v>811.7</v>
      </c>
      <c r="DQ18" s="84">
        <v>704.9</v>
      </c>
      <c r="DR18" s="84">
        <v>855.80381766899995</v>
      </c>
      <c r="DS18" s="84">
        <v>855.76860377699995</v>
      </c>
      <c r="DT18" s="84">
        <v>996.78147788900003</v>
      </c>
      <c r="DU18" s="84">
        <v>768.95072552100009</v>
      </c>
      <c r="DV18" s="84">
        <v>786.81352330300001</v>
      </c>
      <c r="DW18" s="84">
        <v>1064.9000000000001</v>
      </c>
      <c r="DX18" s="109">
        <v>479.00172598299997</v>
      </c>
      <c r="DY18" s="109">
        <v>664.7855518639999</v>
      </c>
      <c r="DZ18" s="109">
        <v>739.24185520399999</v>
      </c>
      <c r="EA18" s="109">
        <v>670.57518822400004</v>
      </c>
      <c r="EB18" s="109">
        <v>597.79999999999995</v>
      </c>
      <c r="EC18" s="109">
        <v>770.55435001699993</v>
      </c>
      <c r="ED18" s="84">
        <v>602.1</v>
      </c>
      <c r="EE18" s="84">
        <v>598.29999999999995</v>
      </c>
      <c r="EF18" s="111">
        <v>816.8</v>
      </c>
      <c r="EG18" s="111">
        <v>690.16193523599998</v>
      </c>
      <c r="EH18" s="109">
        <v>831.72138185100005</v>
      </c>
      <c r="EI18" s="109">
        <v>914.93990649</v>
      </c>
      <c r="EJ18" s="109">
        <v>854.63784595499999</v>
      </c>
      <c r="EK18" s="109">
        <v>957.34626910299994</v>
      </c>
      <c r="EL18" s="109">
        <v>893.24178362199996</v>
      </c>
      <c r="EM18" s="109">
        <v>954.4</v>
      </c>
      <c r="EN18" s="109">
        <v>835.56476377299998</v>
      </c>
      <c r="EO18" s="109">
        <v>333.80780766499998</v>
      </c>
      <c r="EP18" s="109">
        <v>556.84270238399995</v>
      </c>
      <c r="EQ18" s="109">
        <v>823.34820603899993</v>
      </c>
    </row>
    <row r="19" spans="2:147" s="48" customFormat="1" ht="15.75" x14ac:dyDescent="0.25">
      <c r="B19" s="94" t="s">
        <v>174</v>
      </c>
      <c r="C19" s="95" t="s">
        <v>175</v>
      </c>
      <c r="D19" s="95" t="s">
        <v>336</v>
      </c>
      <c r="E19" s="94" t="s">
        <v>174</v>
      </c>
      <c r="F19" s="96" t="s">
        <v>69</v>
      </c>
      <c r="G19" s="97" t="s">
        <v>70</v>
      </c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9"/>
      <c r="AZ19" s="100"/>
      <c r="BA19" s="100"/>
      <c r="BB19" s="100"/>
      <c r="BC19" s="100"/>
      <c r="BD19" s="100"/>
      <c r="BE19" s="100"/>
      <c r="BF19" s="100"/>
      <c r="BG19" s="100"/>
      <c r="BH19" s="100"/>
      <c r="BI19" s="100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0"/>
      <c r="BU19" s="100"/>
      <c r="BV19" s="100"/>
      <c r="BW19" s="100"/>
      <c r="BX19" s="100"/>
      <c r="BY19" s="101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T19" s="99"/>
      <c r="CU19" s="99"/>
      <c r="CV19" s="99"/>
      <c r="CW19" s="102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84"/>
      <c r="DO19" s="84"/>
      <c r="DP19" s="84"/>
      <c r="DQ19" s="84"/>
      <c r="DR19" s="84"/>
      <c r="DS19" s="84"/>
      <c r="DT19" s="84"/>
      <c r="DU19" s="84"/>
      <c r="DV19" s="84"/>
      <c r="DW19" s="84"/>
      <c r="DX19" s="109"/>
      <c r="DY19" s="109"/>
      <c r="DZ19" s="109"/>
      <c r="EA19" s="109"/>
      <c r="EB19" s="109"/>
      <c r="EC19" s="109"/>
      <c r="ED19" s="84"/>
      <c r="EE19" s="84"/>
      <c r="EF19" s="111"/>
      <c r="EG19" s="111"/>
      <c r="EH19" s="109"/>
      <c r="EI19" s="109"/>
      <c r="EJ19" s="109"/>
      <c r="EK19" s="109"/>
      <c r="EL19" s="109"/>
      <c r="EM19" s="109"/>
      <c r="EN19" s="109"/>
      <c r="EO19" s="109"/>
      <c r="EP19" s="109"/>
      <c r="EQ19" s="109"/>
    </row>
    <row r="20" spans="2:147" ht="15.75" x14ac:dyDescent="0.25">
      <c r="B20" s="53" t="s">
        <v>176</v>
      </c>
      <c r="C20" s="67" t="s">
        <v>354</v>
      </c>
      <c r="D20" s="67" t="s">
        <v>337</v>
      </c>
      <c r="E20" s="53" t="s">
        <v>176</v>
      </c>
      <c r="F20" s="75" t="s">
        <v>69</v>
      </c>
      <c r="G20" s="88" t="s">
        <v>70</v>
      </c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84"/>
      <c r="DO20" s="84"/>
      <c r="DP20" s="84"/>
      <c r="DQ20" s="84"/>
      <c r="DR20" s="84"/>
      <c r="DS20" s="84"/>
      <c r="DT20" s="84"/>
      <c r="DU20" s="84"/>
      <c r="DV20" s="84"/>
      <c r="DW20" s="84"/>
      <c r="DX20" s="109"/>
      <c r="DY20" s="109"/>
      <c r="DZ20" s="109"/>
      <c r="EA20" s="109"/>
      <c r="EB20" s="109"/>
      <c r="EC20" s="109"/>
      <c r="ED20" s="84"/>
      <c r="EE20" s="84"/>
      <c r="EF20" s="111"/>
      <c r="EG20" s="111"/>
      <c r="EH20" s="109"/>
      <c r="EI20" s="109"/>
      <c r="EJ20" s="109"/>
      <c r="EK20" s="109"/>
      <c r="EL20" s="109"/>
      <c r="EM20" s="109"/>
      <c r="EN20" s="109"/>
      <c r="EO20" s="109"/>
      <c r="EP20" s="109"/>
      <c r="EQ20" s="109"/>
    </row>
    <row r="21" spans="2:147" ht="15.75" x14ac:dyDescent="0.25">
      <c r="B21" s="53" t="s">
        <v>178</v>
      </c>
      <c r="C21" s="66" t="s">
        <v>179</v>
      </c>
      <c r="D21" s="66" t="s">
        <v>338</v>
      </c>
      <c r="E21" s="53" t="s">
        <v>178</v>
      </c>
      <c r="F21" s="75" t="s">
        <v>69</v>
      </c>
      <c r="G21" s="88" t="s">
        <v>70</v>
      </c>
      <c r="H21" s="76" t="s">
        <v>627</v>
      </c>
      <c r="I21" s="76" t="s">
        <v>629</v>
      </c>
      <c r="J21" s="76" t="s">
        <v>635</v>
      </c>
      <c r="K21" s="76">
        <v>2860</v>
      </c>
      <c r="L21" s="76" t="s">
        <v>642</v>
      </c>
      <c r="M21" s="76" t="s">
        <v>649</v>
      </c>
      <c r="N21" s="77">
        <v>2567.1</v>
      </c>
      <c r="O21" s="77">
        <v>2365.1999999999998</v>
      </c>
      <c r="P21" s="77">
        <v>2450.4</v>
      </c>
      <c r="Q21" s="77">
        <v>4536.2</v>
      </c>
      <c r="R21" s="77">
        <v>2460.9</v>
      </c>
      <c r="S21" s="77">
        <v>4359.2</v>
      </c>
      <c r="T21" s="77">
        <v>4015.1</v>
      </c>
      <c r="U21" s="77">
        <v>3568</v>
      </c>
      <c r="V21" s="77">
        <v>3091.5</v>
      </c>
      <c r="W21" s="77">
        <v>1722.8</v>
      </c>
      <c r="X21" s="76" t="s">
        <v>524</v>
      </c>
      <c r="Y21" s="76" t="s">
        <v>606</v>
      </c>
      <c r="Z21" s="76" t="s">
        <v>600</v>
      </c>
      <c r="AA21" s="76" t="s">
        <v>592</v>
      </c>
      <c r="AB21" s="76" t="s">
        <v>585</v>
      </c>
      <c r="AC21" s="76" t="s">
        <v>577</v>
      </c>
      <c r="AD21" s="76" t="s">
        <v>570</v>
      </c>
      <c r="AE21" s="76" t="s">
        <v>562</v>
      </c>
      <c r="AF21" s="76" t="s">
        <v>554</v>
      </c>
      <c r="AG21" s="76" t="s">
        <v>548</v>
      </c>
      <c r="AH21" s="76" t="s">
        <v>540</v>
      </c>
      <c r="AI21" s="76" t="s">
        <v>532</v>
      </c>
      <c r="AJ21" s="77" t="s">
        <v>524</v>
      </c>
      <c r="AK21" s="77">
        <v>1916.8</v>
      </c>
      <c r="AL21" s="77">
        <v>4166.1000000000004</v>
      </c>
      <c r="AM21" s="77">
        <v>5183.8</v>
      </c>
      <c r="AN21" s="77">
        <v>4786.5</v>
      </c>
      <c r="AO21" s="77" t="s">
        <v>681</v>
      </c>
      <c r="AP21" s="77">
        <v>5007.3999999999996</v>
      </c>
      <c r="AQ21" s="77">
        <v>6203.1</v>
      </c>
      <c r="AR21" s="77">
        <v>5504.7</v>
      </c>
      <c r="AS21" s="77">
        <v>5541.7</v>
      </c>
      <c r="AT21" s="76">
        <v>424.3</v>
      </c>
      <c r="AU21" s="77">
        <v>5477.1</v>
      </c>
      <c r="AV21" s="77">
        <v>5257.3</v>
      </c>
      <c r="AW21" s="77">
        <v>5307.1</v>
      </c>
      <c r="AX21" s="76" t="s">
        <v>499</v>
      </c>
      <c r="AY21" s="76"/>
      <c r="AZ21" s="78" t="s">
        <v>180</v>
      </c>
      <c r="BA21" s="78" t="s">
        <v>181</v>
      </c>
      <c r="BB21" s="78" t="s">
        <v>182</v>
      </c>
      <c r="BC21" s="78" t="s">
        <v>183</v>
      </c>
      <c r="BD21" s="78" t="s">
        <v>184</v>
      </c>
      <c r="BE21" s="78" t="s">
        <v>185</v>
      </c>
      <c r="BF21" s="78" t="s">
        <v>186</v>
      </c>
      <c r="BG21" s="78" t="s">
        <v>187</v>
      </c>
      <c r="BH21" s="78" t="s">
        <v>188</v>
      </c>
      <c r="BI21" s="78" t="s">
        <v>189</v>
      </c>
      <c r="BJ21" s="78" t="s">
        <v>190</v>
      </c>
      <c r="BK21" s="78" t="s">
        <v>191</v>
      </c>
      <c r="BL21" s="78" t="s">
        <v>192</v>
      </c>
      <c r="BM21" s="78" t="s">
        <v>193</v>
      </c>
      <c r="BN21" s="78" t="s">
        <v>194</v>
      </c>
      <c r="BO21" s="78" t="s">
        <v>195</v>
      </c>
      <c r="BP21" s="78" t="s">
        <v>196</v>
      </c>
      <c r="BQ21" s="78" t="s">
        <v>197</v>
      </c>
      <c r="BR21" s="78" t="s">
        <v>198</v>
      </c>
      <c r="BS21" s="78" t="s">
        <v>187</v>
      </c>
      <c r="BT21" s="78" t="s">
        <v>199</v>
      </c>
      <c r="BU21" s="78" t="s">
        <v>200</v>
      </c>
      <c r="BV21" s="78" t="s">
        <v>201</v>
      </c>
      <c r="BW21" s="78" t="s">
        <v>202</v>
      </c>
      <c r="BX21" s="78" t="s">
        <v>203</v>
      </c>
      <c r="BY21" s="76" t="s">
        <v>402</v>
      </c>
      <c r="BZ21" s="76">
        <v>7206.3</v>
      </c>
      <c r="CA21" s="76">
        <v>8433.5</v>
      </c>
      <c r="CB21" s="76">
        <v>7918.8</v>
      </c>
      <c r="CC21" s="76">
        <v>7456.3</v>
      </c>
      <c r="CD21" s="76">
        <v>7056.5</v>
      </c>
      <c r="CE21" s="76">
        <v>7066.2</v>
      </c>
      <c r="CF21" s="76">
        <v>7529.3</v>
      </c>
      <c r="CG21" s="76" t="s">
        <v>414</v>
      </c>
      <c r="CH21" s="76">
        <v>8738.7000000000007</v>
      </c>
      <c r="CI21" s="76">
        <v>8137.8</v>
      </c>
      <c r="CJ21" s="76" t="s">
        <v>421</v>
      </c>
      <c r="CK21" s="76">
        <v>9378</v>
      </c>
      <c r="CL21" s="76">
        <v>8059.5</v>
      </c>
      <c r="CM21" s="76" t="s">
        <v>429</v>
      </c>
      <c r="CN21" s="76" t="s">
        <v>437</v>
      </c>
      <c r="CO21" s="76" t="s">
        <v>442</v>
      </c>
      <c r="CP21" s="76">
        <v>9351.7999999999993</v>
      </c>
      <c r="CQ21" s="76">
        <v>10387.799999999999</v>
      </c>
      <c r="CR21" s="76">
        <v>11614.1</v>
      </c>
      <c r="CS21" s="76">
        <v>10793.1</v>
      </c>
      <c r="CT21" s="76">
        <v>10585.4</v>
      </c>
      <c r="CU21" s="76">
        <v>10585.4</v>
      </c>
      <c r="CV21" s="76">
        <v>9328.4</v>
      </c>
      <c r="CW21" s="84" t="s">
        <v>689</v>
      </c>
      <c r="CX21" s="84" t="s">
        <v>700</v>
      </c>
      <c r="CY21" s="84" t="s">
        <v>707</v>
      </c>
      <c r="CZ21" s="84" t="s">
        <v>722</v>
      </c>
      <c r="DA21" s="84" t="s">
        <v>731</v>
      </c>
      <c r="DB21" s="84" t="s">
        <v>740</v>
      </c>
      <c r="DC21" s="84" t="s">
        <v>749</v>
      </c>
      <c r="DD21" s="84" t="s">
        <v>758</v>
      </c>
      <c r="DE21" s="84" t="s">
        <v>766</v>
      </c>
      <c r="DF21" s="84" t="s">
        <v>776</v>
      </c>
      <c r="DG21" s="84" t="s">
        <v>786</v>
      </c>
      <c r="DH21" s="84" t="s">
        <v>792</v>
      </c>
      <c r="DI21" s="84" t="s">
        <v>804</v>
      </c>
      <c r="DJ21" s="84" t="s">
        <v>792</v>
      </c>
      <c r="DK21" s="84" t="s">
        <v>819</v>
      </c>
      <c r="DL21" s="84" t="s">
        <v>827</v>
      </c>
      <c r="DM21" s="84" t="s">
        <v>836</v>
      </c>
      <c r="DN21" s="84" t="s">
        <v>842</v>
      </c>
      <c r="DO21" s="84" t="s">
        <v>850</v>
      </c>
      <c r="DP21" s="84">
        <v>11777.7</v>
      </c>
      <c r="DQ21" s="84">
        <v>11248.4</v>
      </c>
      <c r="DR21" s="84">
        <v>10129.028664489</v>
      </c>
      <c r="DS21" s="84">
        <v>11209.209158182997</v>
      </c>
      <c r="DT21" s="84">
        <v>10266.566713446999</v>
      </c>
      <c r="DU21" s="84">
        <v>9152.7438714990003</v>
      </c>
      <c r="DV21" s="84">
        <v>10443.449437828998</v>
      </c>
      <c r="DW21" s="84">
        <v>10229.700000000001</v>
      </c>
      <c r="DX21" s="109">
        <v>10183.052332000001</v>
      </c>
      <c r="DY21" s="109">
        <v>8896.7922318590008</v>
      </c>
      <c r="DZ21" s="109">
        <v>8573.4658404589991</v>
      </c>
      <c r="EA21" s="109">
        <v>7415.788109956</v>
      </c>
      <c r="EB21" s="109">
        <v>7702.9</v>
      </c>
      <c r="EC21" s="109">
        <v>8032.8321937719993</v>
      </c>
      <c r="ED21" s="111">
        <v>7941.3</v>
      </c>
      <c r="EE21" s="111">
        <v>7481.7</v>
      </c>
      <c r="EF21" s="111">
        <v>7473.8</v>
      </c>
      <c r="EG21" s="111">
        <v>8248.4635926760002</v>
      </c>
      <c r="EH21" s="109">
        <v>7385.0969499289995</v>
      </c>
      <c r="EI21" s="109">
        <v>6960.723213024</v>
      </c>
      <c r="EJ21" s="109">
        <v>8797.2928980600009</v>
      </c>
      <c r="EK21" s="109">
        <v>8604.0093053059991</v>
      </c>
      <c r="EL21" s="109">
        <v>7754.4746025219993</v>
      </c>
      <c r="EM21" s="109">
        <v>8742.4</v>
      </c>
      <c r="EN21" s="109">
        <v>9699.3031638409993</v>
      </c>
      <c r="EO21" s="109">
        <v>9298.4495680670007</v>
      </c>
      <c r="EP21" s="109">
        <v>8671.3222013169998</v>
      </c>
      <c r="EQ21" s="109">
        <v>10777.746529166001</v>
      </c>
    </row>
    <row r="22" spans="2:147" ht="15.75" x14ac:dyDescent="0.25">
      <c r="B22" s="53" t="s">
        <v>204</v>
      </c>
      <c r="C22" s="67" t="s">
        <v>355</v>
      </c>
      <c r="D22" s="67" t="s">
        <v>339</v>
      </c>
      <c r="E22" s="53" t="s">
        <v>204</v>
      </c>
      <c r="F22" s="75" t="s">
        <v>69</v>
      </c>
      <c r="G22" s="88" t="s">
        <v>70</v>
      </c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6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9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29"/>
      <c r="CX22" s="84"/>
      <c r="CY22" s="84"/>
      <c r="CZ22" s="84"/>
      <c r="DA22" s="84"/>
      <c r="DB22" s="84"/>
      <c r="DC22" s="84"/>
      <c r="DD22" s="84"/>
      <c r="DE22" s="84"/>
      <c r="DF22" s="84"/>
      <c r="DG22" s="84"/>
      <c r="DH22" s="84"/>
      <c r="DI22" s="84"/>
      <c r="DJ22" s="84"/>
      <c r="DK22" s="84"/>
      <c r="DL22" s="84"/>
      <c r="DM22" s="84"/>
      <c r="DN22" s="84"/>
      <c r="DO22" s="84"/>
      <c r="DP22" s="84"/>
      <c r="DQ22" s="84"/>
      <c r="DR22" s="84"/>
      <c r="DS22" s="84"/>
      <c r="DT22" s="84"/>
      <c r="DU22" s="84"/>
      <c r="DV22" s="84"/>
      <c r="DW22" s="84"/>
      <c r="DX22" s="109"/>
      <c r="DY22" s="109"/>
      <c r="DZ22" s="109"/>
      <c r="EA22" s="109"/>
      <c r="EB22" s="109"/>
      <c r="EC22" s="109"/>
      <c r="ED22" s="84"/>
      <c r="EE22" s="84"/>
      <c r="EF22" s="111"/>
      <c r="EG22" s="111"/>
      <c r="EH22" s="109"/>
      <c r="EI22" s="109"/>
      <c r="EJ22" s="109"/>
      <c r="EK22" s="109"/>
      <c r="EL22" s="109"/>
      <c r="EM22" s="109"/>
      <c r="EN22" s="109"/>
      <c r="EO22" s="109"/>
      <c r="EP22" s="109"/>
      <c r="EQ22" s="109"/>
    </row>
    <row r="23" spans="2:147" ht="22.5" customHeight="1" x14ac:dyDescent="0.25">
      <c r="B23" s="53" t="s">
        <v>206</v>
      </c>
      <c r="C23" s="68" t="s">
        <v>207</v>
      </c>
      <c r="D23" s="68" t="s">
        <v>340</v>
      </c>
      <c r="E23" s="53" t="s">
        <v>206</v>
      </c>
      <c r="F23" s="75" t="s">
        <v>69</v>
      </c>
      <c r="G23" s="88" t="s">
        <v>70</v>
      </c>
      <c r="H23" s="76" t="s">
        <v>621</v>
      </c>
      <c r="I23" s="76" t="s">
        <v>630</v>
      </c>
      <c r="J23" s="77">
        <v>139.4</v>
      </c>
      <c r="K23" s="76" t="s">
        <v>614</v>
      </c>
      <c r="L23" s="76" t="s">
        <v>643</v>
      </c>
      <c r="M23" s="76" t="s">
        <v>643</v>
      </c>
      <c r="N23" s="76" t="s">
        <v>643</v>
      </c>
      <c r="O23" s="77">
        <v>153.1</v>
      </c>
      <c r="P23" s="77">
        <v>153.1</v>
      </c>
      <c r="Q23" s="77">
        <v>139.4</v>
      </c>
      <c r="R23" s="77">
        <v>153.1</v>
      </c>
      <c r="S23" s="77">
        <v>153.1</v>
      </c>
      <c r="T23" s="77">
        <v>153.1</v>
      </c>
      <c r="U23" s="77">
        <v>328.5</v>
      </c>
      <c r="V23" s="77">
        <v>328.5</v>
      </c>
      <c r="W23" s="77">
        <v>328.5</v>
      </c>
      <c r="X23" s="77">
        <v>345.8</v>
      </c>
      <c r="Y23" s="76" t="s">
        <v>541</v>
      </c>
      <c r="Z23" s="76" t="s">
        <v>541</v>
      </c>
      <c r="AA23" s="76" t="s">
        <v>541</v>
      </c>
      <c r="AB23" s="76" t="s">
        <v>541</v>
      </c>
      <c r="AC23" s="76" t="s">
        <v>541</v>
      </c>
      <c r="AD23" s="76" t="s">
        <v>541</v>
      </c>
      <c r="AE23" s="76" t="s">
        <v>541</v>
      </c>
      <c r="AF23" s="76" t="s">
        <v>541</v>
      </c>
      <c r="AG23" s="76" t="s">
        <v>541</v>
      </c>
      <c r="AH23" s="76" t="s">
        <v>541</v>
      </c>
      <c r="AI23" s="76" t="s">
        <v>541</v>
      </c>
      <c r="AJ23" s="77" t="s">
        <v>525</v>
      </c>
      <c r="AK23" s="77">
        <v>345.9</v>
      </c>
      <c r="AL23" s="77">
        <v>423.9</v>
      </c>
      <c r="AM23" s="77">
        <v>400.6</v>
      </c>
      <c r="AN23" s="77">
        <v>400.6</v>
      </c>
      <c r="AO23" s="77">
        <v>400.6</v>
      </c>
      <c r="AP23" s="77">
        <v>400.6</v>
      </c>
      <c r="AQ23" s="77">
        <v>400.6</v>
      </c>
      <c r="AR23" s="77">
        <v>400.7</v>
      </c>
      <c r="AS23" s="77">
        <v>400.7</v>
      </c>
      <c r="AT23" s="76" t="s">
        <v>510</v>
      </c>
      <c r="AU23" s="77">
        <v>400.7</v>
      </c>
      <c r="AV23" s="77">
        <v>423.9</v>
      </c>
      <c r="AW23" s="77">
        <v>423.9</v>
      </c>
      <c r="AX23" s="77">
        <v>423.9</v>
      </c>
      <c r="AY23" s="76"/>
      <c r="AZ23" s="78" t="s">
        <v>208</v>
      </c>
      <c r="BA23" s="78" t="s">
        <v>208</v>
      </c>
      <c r="BB23" s="78" t="s">
        <v>208</v>
      </c>
      <c r="BC23" s="78" t="s">
        <v>208</v>
      </c>
      <c r="BD23" s="78" t="s">
        <v>208</v>
      </c>
      <c r="BE23" s="78" t="s">
        <v>208</v>
      </c>
      <c r="BF23" s="78" t="s">
        <v>208</v>
      </c>
      <c r="BG23" s="78" t="s">
        <v>209</v>
      </c>
      <c r="BH23" s="78" t="s">
        <v>208</v>
      </c>
      <c r="BI23" s="78" t="s">
        <v>210</v>
      </c>
      <c r="BJ23" s="78" t="s">
        <v>210</v>
      </c>
      <c r="BK23" s="78" t="s">
        <v>210</v>
      </c>
      <c r="BL23" s="78" t="s">
        <v>211</v>
      </c>
      <c r="BM23" s="78" t="s">
        <v>211</v>
      </c>
      <c r="BN23" s="78" t="s">
        <v>211</v>
      </c>
      <c r="BO23" s="78" t="s">
        <v>211</v>
      </c>
      <c r="BP23" s="78" t="s">
        <v>211</v>
      </c>
      <c r="BQ23" s="78" t="s">
        <v>211</v>
      </c>
      <c r="BR23" s="78" t="s">
        <v>211</v>
      </c>
      <c r="BS23" s="78" t="s">
        <v>209</v>
      </c>
      <c r="BT23" s="78" t="s">
        <v>211</v>
      </c>
      <c r="BU23" s="78" t="s">
        <v>212</v>
      </c>
      <c r="BV23" s="78" t="s">
        <v>212</v>
      </c>
      <c r="BW23" s="78" t="s">
        <v>212</v>
      </c>
      <c r="BX23" s="78" t="s">
        <v>212</v>
      </c>
      <c r="BY23" s="78" t="s">
        <v>212</v>
      </c>
      <c r="BZ23" s="78" t="s">
        <v>212</v>
      </c>
      <c r="CA23" s="78" t="s">
        <v>212</v>
      </c>
      <c r="CB23" s="78" t="s">
        <v>212</v>
      </c>
      <c r="CC23" s="78" t="s">
        <v>212</v>
      </c>
      <c r="CD23" s="78" t="s">
        <v>212</v>
      </c>
      <c r="CE23" s="78" t="s">
        <v>212</v>
      </c>
      <c r="CF23" s="78" t="s">
        <v>212</v>
      </c>
      <c r="CG23" s="78">
        <v>480.2</v>
      </c>
      <c r="CH23" s="78">
        <v>480.8</v>
      </c>
      <c r="CI23" s="76">
        <v>480.8</v>
      </c>
      <c r="CJ23" s="76">
        <v>480.8</v>
      </c>
      <c r="CK23" s="76">
        <v>480.8</v>
      </c>
      <c r="CL23" s="76">
        <v>480.8</v>
      </c>
      <c r="CM23" s="76">
        <v>480.8</v>
      </c>
      <c r="CN23" s="76">
        <v>480.8</v>
      </c>
      <c r="CO23" s="76">
        <v>480.8</v>
      </c>
      <c r="CP23" s="76">
        <v>480.8</v>
      </c>
      <c r="CQ23" s="76">
        <v>480.8</v>
      </c>
      <c r="CR23" s="76">
        <v>480.8</v>
      </c>
      <c r="CS23" s="76">
        <v>480.8</v>
      </c>
      <c r="CT23" s="76">
        <v>507.3</v>
      </c>
      <c r="CU23" s="76">
        <v>507.3</v>
      </c>
      <c r="CV23" s="76">
        <v>507.3</v>
      </c>
      <c r="CW23" s="84" t="s">
        <v>690</v>
      </c>
      <c r="CX23" s="84" t="s">
        <v>690</v>
      </c>
      <c r="CY23" s="84" t="s">
        <v>690</v>
      </c>
      <c r="CZ23" s="84" t="s">
        <v>690</v>
      </c>
      <c r="DA23" s="84" t="s">
        <v>690</v>
      </c>
      <c r="DB23" s="84" t="s">
        <v>690</v>
      </c>
      <c r="DC23" s="84" t="s">
        <v>690</v>
      </c>
      <c r="DD23" s="84" t="s">
        <v>690</v>
      </c>
      <c r="DE23" s="84" t="s">
        <v>690</v>
      </c>
      <c r="DF23" s="84" t="s">
        <v>777</v>
      </c>
      <c r="DG23" s="84" t="s">
        <v>777</v>
      </c>
      <c r="DH23" s="84" t="s">
        <v>777</v>
      </c>
      <c r="DI23" s="84" t="s">
        <v>777</v>
      </c>
      <c r="DJ23" s="84" t="s">
        <v>777</v>
      </c>
      <c r="DK23" s="84" t="s">
        <v>777</v>
      </c>
      <c r="DL23" s="84" t="s">
        <v>777</v>
      </c>
      <c r="DM23" s="84" t="s">
        <v>777</v>
      </c>
      <c r="DN23" s="84" t="s">
        <v>777</v>
      </c>
      <c r="DO23" s="84" t="s">
        <v>777</v>
      </c>
      <c r="DP23" s="84">
        <v>498.9</v>
      </c>
      <c r="DQ23" s="84">
        <v>498.9</v>
      </c>
      <c r="DR23" s="84">
        <v>504.29532773900002</v>
      </c>
      <c r="DS23" s="84">
        <v>504.29532773900002</v>
      </c>
      <c r="DT23" s="84">
        <v>504.29532773900002</v>
      </c>
      <c r="DU23" s="84">
        <v>504.29532773900002</v>
      </c>
      <c r="DV23" s="84">
        <v>504.29532773900002</v>
      </c>
      <c r="DW23" s="84">
        <v>504.3</v>
      </c>
      <c r="DX23" s="109">
        <v>504.29532773900002</v>
      </c>
      <c r="DY23" s="109">
        <v>504.29532773900002</v>
      </c>
      <c r="DZ23" s="109">
        <v>504.29532773900002</v>
      </c>
      <c r="EA23" s="109">
        <v>504.29532773900002</v>
      </c>
      <c r="EB23" s="109">
        <v>504.3</v>
      </c>
      <c r="EC23" s="109">
        <v>504.29532773900002</v>
      </c>
      <c r="ED23" s="84">
        <v>504.3</v>
      </c>
      <c r="EE23" s="84">
        <v>504.3</v>
      </c>
      <c r="EF23" s="111">
        <v>492.6</v>
      </c>
      <c r="EG23" s="111">
        <v>492.61658304500003</v>
      </c>
      <c r="EH23" s="109">
        <v>492.61658304500003</v>
      </c>
      <c r="EI23" s="109">
        <v>492.61658304500003</v>
      </c>
      <c r="EJ23" s="109">
        <v>492.61658304500003</v>
      </c>
      <c r="EK23" s="109">
        <v>492.61658304500003</v>
      </c>
      <c r="EL23" s="109">
        <v>492.61658304500003</v>
      </c>
      <c r="EM23" s="109">
        <v>492.6</v>
      </c>
      <c r="EN23" s="109">
        <v>492.61658304500003</v>
      </c>
      <c r="EO23" s="109">
        <v>492.61658304500003</v>
      </c>
      <c r="EP23" s="109">
        <v>492.61658304500003</v>
      </c>
      <c r="EQ23" s="109">
        <v>482.20240654400004</v>
      </c>
    </row>
    <row r="24" spans="2:147" ht="15" customHeight="1" x14ac:dyDescent="0.25">
      <c r="B24" s="53" t="s">
        <v>213</v>
      </c>
      <c r="C24" s="68" t="s">
        <v>214</v>
      </c>
      <c r="D24" s="68" t="s">
        <v>341</v>
      </c>
      <c r="E24" s="53" t="s">
        <v>213</v>
      </c>
      <c r="F24" s="75" t="s">
        <v>69</v>
      </c>
      <c r="G24" s="88" t="s">
        <v>70</v>
      </c>
      <c r="H24" s="76">
        <v>522</v>
      </c>
      <c r="I24" s="77">
        <v>515.1</v>
      </c>
      <c r="J24" s="76" t="s">
        <v>636</v>
      </c>
      <c r="K24" s="76" t="s">
        <v>615</v>
      </c>
      <c r="L24" s="76">
        <v>450</v>
      </c>
      <c r="M24" s="77">
        <v>449</v>
      </c>
      <c r="N24" s="77">
        <v>451.2</v>
      </c>
      <c r="O24" s="77">
        <v>443.8</v>
      </c>
      <c r="P24" s="77">
        <v>384.6</v>
      </c>
      <c r="Q24" s="77">
        <v>519.1</v>
      </c>
      <c r="R24" s="77">
        <v>386.1</v>
      </c>
      <c r="S24" s="77">
        <v>342.7</v>
      </c>
      <c r="T24" s="77">
        <v>344.9</v>
      </c>
      <c r="U24" s="77">
        <v>152.19999999999999</v>
      </c>
      <c r="V24" s="77">
        <v>138.69999999999999</v>
      </c>
      <c r="W24" s="77">
        <v>139.5</v>
      </c>
      <c r="X24" s="77">
        <v>130.19999999999999</v>
      </c>
      <c r="Y24" s="76" t="s">
        <v>607</v>
      </c>
      <c r="Z24" s="76">
        <v>93</v>
      </c>
      <c r="AA24" s="76" t="s">
        <v>593</v>
      </c>
      <c r="AB24" s="76">
        <v>65</v>
      </c>
      <c r="AC24" s="76" t="s">
        <v>578</v>
      </c>
      <c r="AD24" s="76" t="s">
        <v>227</v>
      </c>
      <c r="AE24" s="76" t="s">
        <v>563</v>
      </c>
      <c r="AF24" s="76" t="s">
        <v>555</v>
      </c>
      <c r="AG24" s="77">
        <v>23</v>
      </c>
      <c r="AH24" s="76" t="s">
        <v>542</v>
      </c>
      <c r="AI24" s="76" t="s">
        <v>533</v>
      </c>
      <c r="AJ24" s="77" t="s">
        <v>526</v>
      </c>
      <c r="AK24" s="77">
        <v>92.1</v>
      </c>
      <c r="AL24" s="77">
        <v>58.3</v>
      </c>
      <c r="AM24" s="77">
        <v>3.4</v>
      </c>
      <c r="AN24" s="77">
        <v>3.5</v>
      </c>
      <c r="AO24" s="77">
        <v>422.5</v>
      </c>
      <c r="AP24" s="77">
        <v>119.5</v>
      </c>
      <c r="AQ24" s="77">
        <v>69</v>
      </c>
      <c r="AR24" s="77">
        <v>68.5</v>
      </c>
      <c r="AS24" s="77">
        <v>11.8</v>
      </c>
      <c r="AT24" s="77">
        <v>12.1</v>
      </c>
      <c r="AU24" s="77">
        <v>82.2</v>
      </c>
      <c r="AV24" s="77">
        <v>57.5</v>
      </c>
      <c r="AW24" s="77">
        <v>58.5</v>
      </c>
      <c r="AX24" s="77">
        <v>58.3</v>
      </c>
      <c r="AY24" s="76"/>
      <c r="AZ24" s="78" t="s">
        <v>215</v>
      </c>
      <c r="BA24" s="78" t="s">
        <v>216</v>
      </c>
      <c r="BB24" s="78" t="s">
        <v>217</v>
      </c>
      <c r="BC24" s="78" t="s">
        <v>218</v>
      </c>
      <c r="BD24" s="78" t="s">
        <v>219</v>
      </c>
      <c r="BE24" s="78" t="s">
        <v>220</v>
      </c>
      <c r="BF24" s="78" t="s">
        <v>221</v>
      </c>
      <c r="BG24" s="78" t="s">
        <v>222</v>
      </c>
      <c r="BH24" s="78" t="s">
        <v>223</v>
      </c>
      <c r="BI24" s="78" t="s">
        <v>224</v>
      </c>
      <c r="BJ24" s="78" t="s">
        <v>225</v>
      </c>
      <c r="BK24" s="78" t="s">
        <v>226</v>
      </c>
      <c r="BL24" s="78" t="s">
        <v>227</v>
      </c>
      <c r="BM24" s="78" t="s">
        <v>228</v>
      </c>
      <c r="BN24" s="78" t="s">
        <v>229</v>
      </c>
      <c r="BO24" s="78" t="s">
        <v>230</v>
      </c>
      <c r="BP24" s="78" t="s">
        <v>231</v>
      </c>
      <c r="BQ24" s="78" t="s">
        <v>232</v>
      </c>
      <c r="BR24" s="78" t="s">
        <v>222</v>
      </c>
      <c r="BS24" s="78" t="s">
        <v>222</v>
      </c>
      <c r="BT24" s="78" t="s">
        <v>233</v>
      </c>
      <c r="BU24" s="78">
        <v>39.9</v>
      </c>
      <c r="BV24" s="78" t="s">
        <v>235</v>
      </c>
      <c r="BW24" s="78" t="s">
        <v>236</v>
      </c>
      <c r="BX24" s="78" t="s">
        <v>237</v>
      </c>
      <c r="BY24" s="79">
        <v>81.5</v>
      </c>
      <c r="BZ24" s="76">
        <v>43.5</v>
      </c>
      <c r="CA24" s="76">
        <v>41.7</v>
      </c>
      <c r="CB24" s="76">
        <v>139.5</v>
      </c>
      <c r="CC24" s="76">
        <v>101.7</v>
      </c>
      <c r="CD24" s="76">
        <v>102.8</v>
      </c>
      <c r="CE24" s="76">
        <v>181</v>
      </c>
      <c r="CF24" s="76">
        <v>39.9</v>
      </c>
      <c r="CG24" s="76">
        <v>144.80000000000001</v>
      </c>
      <c r="CH24" s="76">
        <v>144.19999999999999</v>
      </c>
      <c r="CI24" s="76">
        <v>2183.3000000000002</v>
      </c>
      <c r="CJ24" s="76" t="s">
        <v>422</v>
      </c>
      <c r="CK24" s="76">
        <v>226.6</v>
      </c>
      <c r="CL24" s="76">
        <v>186.3</v>
      </c>
      <c r="CM24" s="76" t="s">
        <v>430</v>
      </c>
      <c r="CN24" s="76">
        <v>160.9</v>
      </c>
      <c r="CO24" s="76" t="s">
        <v>443</v>
      </c>
      <c r="CP24" s="76">
        <v>122.7</v>
      </c>
      <c r="CQ24" s="76">
        <v>77.099999999999994</v>
      </c>
      <c r="CR24" s="76">
        <v>36.1</v>
      </c>
      <c r="CS24" s="76">
        <v>119.5</v>
      </c>
      <c r="CT24" s="76">
        <v>119.4</v>
      </c>
      <c r="CU24" s="76">
        <v>64.2</v>
      </c>
      <c r="CV24" s="76">
        <v>64.599999999999994</v>
      </c>
      <c r="CW24" s="85" t="s">
        <v>691</v>
      </c>
      <c r="CX24" s="84" t="s">
        <v>701</v>
      </c>
      <c r="CY24" s="84" t="s">
        <v>708</v>
      </c>
      <c r="CZ24" s="84" t="s">
        <v>723</v>
      </c>
      <c r="DA24" s="84" t="s">
        <v>732</v>
      </c>
      <c r="DB24" s="84" t="s">
        <v>741</v>
      </c>
      <c r="DC24" s="84" t="s">
        <v>750</v>
      </c>
      <c r="DD24" s="84">
        <v>294</v>
      </c>
      <c r="DE24" s="84">
        <v>211.7</v>
      </c>
      <c r="DF24" s="84" t="s">
        <v>778</v>
      </c>
      <c r="DG24" s="84">
        <v>14</v>
      </c>
      <c r="DH24" s="84" t="s">
        <v>793</v>
      </c>
      <c r="DI24" s="84" t="s">
        <v>805</v>
      </c>
      <c r="DJ24" s="84">
        <v>64.2</v>
      </c>
      <c r="DK24" s="84">
        <v>28</v>
      </c>
      <c r="DL24" s="84" t="s">
        <v>828</v>
      </c>
      <c r="DM24" s="84">
        <v>112</v>
      </c>
      <c r="DN24" s="84">
        <v>111.9</v>
      </c>
      <c r="DO24" s="84">
        <v>110.7</v>
      </c>
      <c r="DP24" s="84">
        <v>184.7</v>
      </c>
      <c r="DQ24" s="84">
        <v>149.19999999999999</v>
      </c>
      <c r="DR24" s="84">
        <v>124.51385592299999</v>
      </c>
      <c r="DS24" s="84">
        <v>128.72824194099999</v>
      </c>
      <c r="DT24" s="84">
        <v>128.925454161</v>
      </c>
      <c r="DU24" s="84">
        <v>128.03160129599999</v>
      </c>
      <c r="DV24" s="84">
        <v>120.080089757</v>
      </c>
      <c r="DW24" s="84">
        <v>120.3</v>
      </c>
      <c r="DX24" s="109">
        <v>94.824421231999992</v>
      </c>
      <c r="DY24" s="109">
        <v>40.847009954000001</v>
      </c>
      <c r="DZ24" s="109">
        <v>40.535244325000001</v>
      </c>
      <c r="EA24" s="109">
        <v>119.520671808</v>
      </c>
      <c r="EB24" s="109">
        <v>53.1</v>
      </c>
      <c r="EC24" s="109">
        <v>52.456952637999997</v>
      </c>
      <c r="ED24" s="84">
        <v>128.4</v>
      </c>
      <c r="EE24" s="84">
        <v>88.4</v>
      </c>
      <c r="EF24" s="111">
        <v>88.1</v>
      </c>
      <c r="EG24" s="111">
        <v>86.932561217999989</v>
      </c>
      <c r="EH24" s="109">
        <v>29.302502797999999</v>
      </c>
      <c r="EI24" s="109">
        <v>29.147039769999999</v>
      </c>
      <c r="EJ24" s="109">
        <v>59.391372766000003</v>
      </c>
      <c r="EK24" s="109">
        <v>23.48412854</v>
      </c>
      <c r="EL24" s="109">
        <v>23.629266741000002</v>
      </c>
      <c r="EM24" s="109">
        <v>152.5</v>
      </c>
      <c r="EN24" s="109">
        <v>101.13626158</v>
      </c>
      <c r="EO24" s="109">
        <v>101.493939389</v>
      </c>
      <c r="EP24" s="109">
        <v>100.448842469</v>
      </c>
      <c r="EQ24" s="109">
        <v>66.421667534999997</v>
      </c>
    </row>
    <row r="25" spans="2:147" ht="15.75" x14ac:dyDescent="0.25">
      <c r="B25" s="53" t="s">
        <v>238</v>
      </c>
      <c r="C25" s="68" t="s">
        <v>342</v>
      </c>
      <c r="D25" s="68" t="s">
        <v>359</v>
      </c>
      <c r="E25" s="53" t="s">
        <v>238</v>
      </c>
      <c r="F25" s="75" t="s">
        <v>69</v>
      </c>
      <c r="G25" s="88" t="s">
        <v>70</v>
      </c>
      <c r="H25" s="76" t="s">
        <v>622</v>
      </c>
      <c r="I25" s="77">
        <v>312</v>
      </c>
      <c r="J25" s="76" t="s">
        <v>637</v>
      </c>
      <c r="K25" s="76" t="s">
        <v>616</v>
      </c>
      <c r="L25" s="76" t="s">
        <v>644</v>
      </c>
      <c r="M25" s="77">
        <v>303.60000000000002</v>
      </c>
      <c r="N25" s="77">
        <v>283.2</v>
      </c>
      <c r="O25" s="77">
        <v>291.8</v>
      </c>
      <c r="P25" s="77">
        <v>292.3</v>
      </c>
      <c r="Q25" s="77">
        <v>283.89999999999998</v>
      </c>
      <c r="R25" s="77">
        <v>288.7</v>
      </c>
      <c r="S25" s="77">
        <v>287.10000000000002</v>
      </c>
      <c r="T25" s="77">
        <v>301.60000000000002</v>
      </c>
      <c r="U25" s="77">
        <v>338.8</v>
      </c>
      <c r="V25" s="77">
        <v>327</v>
      </c>
      <c r="W25" s="77">
        <v>337.1</v>
      </c>
      <c r="X25" s="77">
        <v>332.6</v>
      </c>
      <c r="Y25" s="76" t="s">
        <v>608</v>
      </c>
      <c r="Z25" s="76" t="s">
        <v>601</v>
      </c>
      <c r="AA25" s="76" t="s">
        <v>595</v>
      </c>
      <c r="AB25" s="76" t="s">
        <v>586</v>
      </c>
      <c r="AC25" s="76" t="s">
        <v>579</v>
      </c>
      <c r="AD25" s="76" t="s">
        <v>571</v>
      </c>
      <c r="AE25" s="76" t="s">
        <v>564</v>
      </c>
      <c r="AF25" s="76" t="s">
        <v>556</v>
      </c>
      <c r="AG25" s="77">
        <v>381</v>
      </c>
      <c r="AH25" s="76" t="s">
        <v>543</v>
      </c>
      <c r="AI25" s="76" t="s">
        <v>534</v>
      </c>
      <c r="AJ25" s="77" t="s">
        <v>527</v>
      </c>
      <c r="AK25" s="77">
        <v>383.4</v>
      </c>
      <c r="AL25" s="77">
        <v>437.6</v>
      </c>
      <c r="AM25" s="77">
        <v>422.7</v>
      </c>
      <c r="AN25" s="77">
        <v>421.7</v>
      </c>
      <c r="AO25" s="77"/>
      <c r="AP25" s="77">
        <v>400.6</v>
      </c>
      <c r="AQ25" s="77">
        <v>424.3</v>
      </c>
      <c r="AR25" s="77">
        <v>423.9</v>
      </c>
      <c r="AS25" s="77">
        <v>420.6</v>
      </c>
      <c r="AT25" s="77">
        <v>420.9</v>
      </c>
      <c r="AU25" s="77">
        <v>426.4</v>
      </c>
      <c r="AV25" s="77">
        <v>444</v>
      </c>
      <c r="AW25" s="77">
        <v>436.5</v>
      </c>
      <c r="AX25" s="77">
        <v>437.6</v>
      </c>
      <c r="AY25" s="76"/>
      <c r="AZ25" s="78" t="s">
        <v>240</v>
      </c>
      <c r="BA25" s="78" t="s">
        <v>241</v>
      </c>
      <c r="BB25" s="78" t="s">
        <v>242</v>
      </c>
      <c r="BC25" s="78" t="s">
        <v>243</v>
      </c>
      <c r="BD25" s="78" t="s">
        <v>244</v>
      </c>
      <c r="BE25" s="78" t="s">
        <v>245</v>
      </c>
      <c r="BF25" s="78" t="s">
        <v>246</v>
      </c>
      <c r="BG25" s="78" t="s">
        <v>247</v>
      </c>
      <c r="BH25" s="78" t="s">
        <v>248</v>
      </c>
      <c r="BI25" s="78" t="s">
        <v>249</v>
      </c>
      <c r="BJ25" s="78" t="s">
        <v>250</v>
      </c>
      <c r="BK25" s="78" t="s">
        <v>251</v>
      </c>
      <c r="BL25" s="78" t="s">
        <v>252</v>
      </c>
      <c r="BM25" s="78" t="s">
        <v>253</v>
      </c>
      <c r="BN25" s="78" t="s">
        <v>254</v>
      </c>
      <c r="BO25" s="78" t="s">
        <v>255</v>
      </c>
      <c r="BP25" s="78" t="s">
        <v>256</v>
      </c>
      <c r="BQ25" s="78" t="s">
        <v>257</v>
      </c>
      <c r="BR25" s="78" t="s">
        <v>257</v>
      </c>
      <c r="BS25" s="78" t="s">
        <v>247</v>
      </c>
      <c r="BT25" s="78" t="s">
        <v>258</v>
      </c>
      <c r="BU25" s="78" t="s">
        <v>259</v>
      </c>
      <c r="BV25" s="78" t="s">
        <v>260</v>
      </c>
      <c r="BW25" s="78" t="s">
        <v>261</v>
      </c>
      <c r="BX25" s="78" t="s">
        <v>262</v>
      </c>
      <c r="BY25" s="79">
        <v>693.5</v>
      </c>
      <c r="BZ25" s="76">
        <v>645.1</v>
      </c>
      <c r="CA25" s="76">
        <v>675.3</v>
      </c>
      <c r="CB25" s="76">
        <v>668.3</v>
      </c>
      <c r="CC25" s="76">
        <v>638</v>
      </c>
      <c r="CD25" s="76">
        <v>626.6</v>
      </c>
      <c r="CE25" s="76">
        <v>646</v>
      </c>
      <c r="CF25" s="76">
        <v>674.5</v>
      </c>
      <c r="CG25" s="76">
        <v>650.20000000000005</v>
      </c>
      <c r="CH25" s="76">
        <v>664</v>
      </c>
      <c r="CI25" s="76">
        <v>647.6</v>
      </c>
      <c r="CJ25" s="76" t="s">
        <v>423</v>
      </c>
      <c r="CK25" s="76">
        <v>647.70000000000005</v>
      </c>
      <c r="CL25" s="76">
        <v>688.1</v>
      </c>
      <c r="CM25" s="76" t="s">
        <v>431</v>
      </c>
      <c r="CN25" s="76">
        <v>694.3</v>
      </c>
      <c r="CO25" s="76" t="s">
        <v>444</v>
      </c>
      <c r="CP25" s="76">
        <v>752.5</v>
      </c>
      <c r="CQ25" s="76">
        <v>780.3</v>
      </c>
      <c r="CR25" s="76">
        <v>746.3</v>
      </c>
      <c r="CS25" s="76">
        <v>747.6</v>
      </c>
      <c r="CT25" s="76">
        <v>733.3</v>
      </c>
      <c r="CU25" s="76">
        <v>729.5</v>
      </c>
      <c r="CV25" s="76">
        <v>721.9</v>
      </c>
      <c r="CW25" s="84" t="s">
        <v>692</v>
      </c>
      <c r="CX25" s="84" t="s">
        <v>702</v>
      </c>
      <c r="CY25" s="84" t="s">
        <v>709</v>
      </c>
      <c r="CZ25" s="84" t="s">
        <v>724</v>
      </c>
      <c r="DA25" s="84" t="s">
        <v>733</v>
      </c>
      <c r="DB25" s="84" t="s">
        <v>742</v>
      </c>
      <c r="DC25" s="84" t="s">
        <v>751</v>
      </c>
      <c r="DD25" s="84" t="s">
        <v>759</v>
      </c>
      <c r="DE25" s="84">
        <v>788.3</v>
      </c>
      <c r="DF25" s="84" t="s">
        <v>779</v>
      </c>
      <c r="DG25" s="84" t="s">
        <v>787</v>
      </c>
      <c r="DH25" s="84" t="s">
        <v>794</v>
      </c>
      <c r="DI25" s="84" t="s">
        <v>806</v>
      </c>
      <c r="DJ25" s="84" t="s">
        <v>812</v>
      </c>
      <c r="DK25" s="84">
        <v>843.5</v>
      </c>
      <c r="DL25" s="84" t="s">
        <v>829</v>
      </c>
      <c r="DM25" s="84">
        <v>844.5</v>
      </c>
      <c r="DN25" s="84">
        <v>923.4</v>
      </c>
      <c r="DO25" s="84">
        <v>970.8</v>
      </c>
      <c r="DP25" s="84">
        <v>974.1</v>
      </c>
      <c r="DQ25" s="84">
        <v>976.2</v>
      </c>
      <c r="DR25" s="84">
        <v>1002.840927351</v>
      </c>
      <c r="DS25" s="84">
        <v>1025.9598158240001</v>
      </c>
      <c r="DT25" s="84">
        <v>1069.7106371100001</v>
      </c>
      <c r="DU25" s="84">
        <v>1148.134047261</v>
      </c>
      <c r="DV25" s="84">
        <v>1122.3243922709999</v>
      </c>
      <c r="DW25" s="84">
        <v>1110.7</v>
      </c>
      <c r="DX25" s="109">
        <v>1187.7487893089999</v>
      </c>
      <c r="DY25" s="109">
        <v>1214.0603664</v>
      </c>
      <c r="DZ25" s="109">
        <v>1271.04201225</v>
      </c>
      <c r="EA25" s="109">
        <v>1308.261439592</v>
      </c>
      <c r="EB25" s="109">
        <v>1311.1</v>
      </c>
      <c r="EC25" s="109">
        <v>1274.8029186240001</v>
      </c>
      <c r="ED25" s="111">
        <v>1306.9000000000001</v>
      </c>
      <c r="EE25" s="111">
        <v>1325</v>
      </c>
      <c r="EF25" s="111">
        <v>1476</v>
      </c>
      <c r="EG25" s="111">
        <v>1576.878837968</v>
      </c>
      <c r="EH25" s="109">
        <v>1633.8157966020001</v>
      </c>
      <c r="EI25" s="109">
        <v>1671.3734257820001</v>
      </c>
      <c r="EJ25" s="109">
        <v>1935.404292961</v>
      </c>
      <c r="EK25" s="109">
        <v>1994.54844052</v>
      </c>
      <c r="EL25" s="109">
        <v>1792.224181711</v>
      </c>
      <c r="EM25" s="109">
        <v>1797.4</v>
      </c>
      <c r="EN25" s="109">
        <v>1761.806972138</v>
      </c>
      <c r="EO25" s="109">
        <v>1584.749974634</v>
      </c>
      <c r="EP25" s="109">
        <v>1586.063266487</v>
      </c>
      <c r="EQ25" s="109">
        <v>1775.9592140560001</v>
      </c>
    </row>
    <row r="26" spans="2:147" ht="15.75" x14ac:dyDescent="0.25">
      <c r="B26" s="53" t="s">
        <v>263</v>
      </c>
      <c r="C26" s="106" t="s">
        <v>264</v>
      </c>
      <c r="D26" s="106" t="s">
        <v>360</v>
      </c>
      <c r="E26" s="53" t="s">
        <v>263</v>
      </c>
      <c r="F26" s="107" t="s">
        <v>265</v>
      </c>
      <c r="G26" s="108" t="s">
        <v>70</v>
      </c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6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9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29"/>
      <c r="CX26" s="84"/>
      <c r="CY26" s="84"/>
      <c r="CZ26" s="84"/>
      <c r="DA26" s="84"/>
      <c r="DB26" s="84"/>
      <c r="DC26" s="84"/>
      <c r="DD26" s="84"/>
      <c r="DE26" s="84"/>
      <c r="DF26" s="84"/>
      <c r="DG26" s="84"/>
      <c r="DH26" s="84"/>
      <c r="DI26" s="84"/>
      <c r="DJ26" s="84"/>
      <c r="DK26" s="84"/>
      <c r="DL26" s="84"/>
      <c r="DM26" s="84"/>
      <c r="DN26" s="84"/>
      <c r="DO26" s="84"/>
      <c r="DP26" s="84">
        <v>0.2</v>
      </c>
      <c r="DQ26" s="84">
        <v>0.2</v>
      </c>
      <c r="DR26" s="84">
        <v>0.21970375810035292</v>
      </c>
      <c r="DS26" s="84">
        <v>0.21970375810035292</v>
      </c>
      <c r="DT26" s="84">
        <v>0.21970375810035292</v>
      </c>
      <c r="DU26" s="84">
        <v>0.21970375810035292</v>
      </c>
      <c r="DV26" s="84">
        <v>0.21970375810035292</v>
      </c>
      <c r="DW26" s="84">
        <v>0.2</v>
      </c>
      <c r="DX26" s="109">
        <v>0.21970375810035292</v>
      </c>
      <c r="DY26" s="109">
        <v>0.21970375810035292</v>
      </c>
      <c r="DZ26" s="109">
        <v>0.21970375810035292</v>
      </c>
      <c r="EA26" s="109">
        <v>0.21970375810035292</v>
      </c>
      <c r="EB26" s="109">
        <v>0.2</v>
      </c>
      <c r="EC26" s="109">
        <v>0.21970375810035292</v>
      </c>
      <c r="ED26" s="84">
        <v>0.2</v>
      </c>
      <c r="EE26" s="84">
        <v>0.2</v>
      </c>
      <c r="EF26" s="111">
        <v>0.2</v>
      </c>
      <c r="EG26" s="111">
        <v>0.21970375810035292</v>
      </c>
      <c r="EH26" s="109">
        <v>0.21970375810035292</v>
      </c>
      <c r="EI26" s="109">
        <v>0.21971377710890311</v>
      </c>
      <c r="EJ26" s="109">
        <v>0.21971377710890311</v>
      </c>
      <c r="EK26" s="109">
        <v>0.21971377710890311</v>
      </c>
      <c r="EL26" s="109">
        <v>0.21971377710890311</v>
      </c>
      <c r="EM26" s="109">
        <v>0.2</v>
      </c>
      <c r="EN26" s="109">
        <v>0.21971377710890311</v>
      </c>
      <c r="EO26" s="109">
        <v>0.21971377710890311</v>
      </c>
      <c r="EP26" s="109">
        <v>0.21971377710890311</v>
      </c>
      <c r="EQ26" s="109">
        <v>0.21971377710890311</v>
      </c>
    </row>
    <row r="27" spans="2:147" ht="15.75" x14ac:dyDescent="0.25">
      <c r="B27" s="53" t="s">
        <v>266</v>
      </c>
      <c r="C27" s="68" t="s">
        <v>267</v>
      </c>
      <c r="D27" s="68" t="s">
        <v>369</v>
      </c>
      <c r="E27" s="53" t="s">
        <v>266</v>
      </c>
      <c r="F27" s="75" t="s">
        <v>69</v>
      </c>
      <c r="G27" s="88" t="s">
        <v>70</v>
      </c>
      <c r="H27" s="77">
        <v>485.2</v>
      </c>
      <c r="I27" s="77">
        <v>479.8</v>
      </c>
      <c r="J27" s="76" t="s">
        <v>638</v>
      </c>
      <c r="K27" s="76" t="s">
        <v>617</v>
      </c>
      <c r="L27" s="76">
        <v>516</v>
      </c>
      <c r="M27" s="77">
        <v>515.79999999999995</v>
      </c>
      <c r="N27" s="77">
        <v>551.70000000000005</v>
      </c>
      <c r="O27" s="77">
        <v>580.79999999999995</v>
      </c>
      <c r="P27" s="77">
        <v>539.29999999999995</v>
      </c>
      <c r="Q27" s="77">
        <v>505</v>
      </c>
      <c r="R27" s="77">
        <v>498.7</v>
      </c>
      <c r="S27" s="77">
        <v>516.1</v>
      </c>
      <c r="T27" s="77">
        <v>513</v>
      </c>
      <c r="U27" s="77">
        <v>463.8</v>
      </c>
      <c r="V27" s="77">
        <v>516.20000000000005</v>
      </c>
      <c r="W27" s="77">
        <v>560.5</v>
      </c>
      <c r="X27" s="77">
        <v>600.9</v>
      </c>
      <c r="Y27" s="76" t="s">
        <v>609</v>
      </c>
      <c r="Z27" s="76" t="s">
        <v>602</v>
      </c>
      <c r="AA27" s="76" t="s">
        <v>594</v>
      </c>
      <c r="AB27" s="76" t="s">
        <v>587</v>
      </c>
      <c r="AC27" s="77" t="s">
        <v>580</v>
      </c>
      <c r="AD27" s="76" t="s">
        <v>572</v>
      </c>
      <c r="AE27" s="76" t="s">
        <v>565</v>
      </c>
      <c r="AF27" s="76" t="s">
        <v>557</v>
      </c>
      <c r="AG27" s="76" t="s">
        <v>549</v>
      </c>
      <c r="AH27" s="76" t="s">
        <v>544</v>
      </c>
      <c r="AI27" s="76" t="s">
        <v>535</v>
      </c>
      <c r="AJ27" s="77" t="s">
        <v>528</v>
      </c>
      <c r="AK27" s="77">
        <v>735.9</v>
      </c>
      <c r="AL27" s="77">
        <v>1255.4000000000001</v>
      </c>
      <c r="AM27" s="77">
        <v>1272.2</v>
      </c>
      <c r="AN27" s="77">
        <v>1273.8</v>
      </c>
      <c r="AO27" s="77">
        <v>1007.8</v>
      </c>
      <c r="AP27" s="77">
        <v>1007.8</v>
      </c>
      <c r="AQ27" s="77">
        <v>980.1</v>
      </c>
      <c r="AR27" s="77">
        <v>1050</v>
      </c>
      <c r="AS27" s="77">
        <v>988.2</v>
      </c>
      <c r="AT27" s="77">
        <v>962.6</v>
      </c>
      <c r="AU27" s="77">
        <v>998.2</v>
      </c>
      <c r="AV27" s="77">
        <v>1008.2</v>
      </c>
      <c r="AW27" s="77">
        <v>965.3</v>
      </c>
      <c r="AX27" s="77">
        <v>1255.4000000000001</v>
      </c>
      <c r="AY27" s="76"/>
      <c r="AZ27" s="78" t="s">
        <v>268</v>
      </c>
      <c r="BA27" s="78" t="s">
        <v>269</v>
      </c>
      <c r="BB27" s="78" t="s">
        <v>270</v>
      </c>
      <c r="BC27" s="78">
        <v>1254</v>
      </c>
      <c r="BD27" s="78" t="s">
        <v>271</v>
      </c>
      <c r="BE27" s="78" t="s">
        <v>272</v>
      </c>
      <c r="BF27" s="78" t="s">
        <v>273</v>
      </c>
      <c r="BG27" s="78" t="s">
        <v>274</v>
      </c>
      <c r="BH27" s="78" t="s">
        <v>275</v>
      </c>
      <c r="BI27" s="78" t="s">
        <v>276</v>
      </c>
      <c r="BJ27" s="78" t="s">
        <v>276</v>
      </c>
      <c r="BK27" s="78" t="s">
        <v>277</v>
      </c>
      <c r="BL27" s="78" t="s">
        <v>278</v>
      </c>
      <c r="BM27" s="78" t="s">
        <v>279</v>
      </c>
      <c r="BN27" s="78" t="s">
        <v>280</v>
      </c>
      <c r="BO27" s="78" t="s">
        <v>281</v>
      </c>
      <c r="BP27" s="78" t="s">
        <v>282</v>
      </c>
      <c r="BQ27" s="78" t="s">
        <v>283</v>
      </c>
      <c r="BR27" s="78" t="s">
        <v>274</v>
      </c>
      <c r="BS27" s="78" t="s">
        <v>274</v>
      </c>
      <c r="BT27" s="78" t="s">
        <v>284</v>
      </c>
      <c r="BU27" s="78" t="s">
        <v>285</v>
      </c>
      <c r="BV27" s="78" t="s">
        <v>286</v>
      </c>
      <c r="BW27" s="78" t="s">
        <v>287</v>
      </c>
      <c r="BX27" s="78" t="s">
        <v>288</v>
      </c>
      <c r="BY27" s="79">
        <v>2054</v>
      </c>
      <c r="BZ27" s="76">
        <v>1506.9</v>
      </c>
      <c r="CA27" s="76">
        <v>1170.5</v>
      </c>
      <c r="CB27" s="76">
        <v>1252.0999999999999</v>
      </c>
      <c r="CC27" s="76">
        <v>1200.5</v>
      </c>
      <c r="CD27" s="76">
        <v>1234.3</v>
      </c>
      <c r="CE27" s="76">
        <v>1219.2</v>
      </c>
      <c r="CF27" s="76">
        <v>1447.4</v>
      </c>
      <c r="CG27" s="76">
        <v>1267.0999999999999</v>
      </c>
      <c r="CH27" s="76">
        <v>2352.4</v>
      </c>
      <c r="CI27" s="76">
        <v>2759.1</v>
      </c>
      <c r="CJ27" s="76" t="s">
        <v>424</v>
      </c>
      <c r="CK27" s="76">
        <v>1888</v>
      </c>
      <c r="CL27" s="76">
        <v>2143.6</v>
      </c>
      <c r="CM27" s="76" t="s">
        <v>432</v>
      </c>
      <c r="CN27" s="76">
        <v>2113.1</v>
      </c>
      <c r="CO27" s="76" t="s">
        <v>445</v>
      </c>
      <c r="CP27" s="76">
        <v>172.8</v>
      </c>
      <c r="CQ27" s="76">
        <v>1906</v>
      </c>
      <c r="CR27" s="76">
        <v>2063.6999999999998</v>
      </c>
      <c r="CS27" s="76">
        <v>1881.7</v>
      </c>
      <c r="CT27" s="76">
        <v>2529</v>
      </c>
      <c r="CU27" s="76">
        <v>2562.5</v>
      </c>
      <c r="CV27" s="76">
        <v>2210.1</v>
      </c>
      <c r="CW27" s="85" t="s">
        <v>693</v>
      </c>
      <c r="CX27" s="84" t="s">
        <v>703</v>
      </c>
      <c r="CY27" s="84" t="s">
        <v>710</v>
      </c>
      <c r="CZ27" s="84" t="s">
        <v>725</v>
      </c>
      <c r="DA27" s="84" t="s">
        <v>734</v>
      </c>
      <c r="DB27" s="84" t="s">
        <v>743</v>
      </c>
      <c r="DC27" s="84" t="s">
        <v>752</v>
      </c>
      <c r="DD27" s="84" t="s">
        <v>760</v>
      </c>
      <c r="DE27" s="84" t="s">
        <v>767</v>
      </c>
      <c r="DF27" s="84" t="s">
        <v>780</v>
      </c>
      <c r="DG27" s="84" t="s">
        <v>788</v>
      </c>
      <c r="DH27" s="84" t="s">
        <v>795</v>
      </c>
      <c r="DI27" s="84" t="s">
        <v>807</v>
      </c>
      <c r="DJ27" s="84" t="s">
        <v>813</v>
      </c>
      <c r="DK27" s="84">
        <v>1530.2</v>
      </c>
      <c r="DL27" s="84" t="s">
        <v>830</v>
      </c>
      <c r="DM27" s="84">
        <v>1299.2</v>
      </c>
      <c r="DN27" s="84">
        <v>1184.7</v>
      </c>
      <c r="DO27" s="84" t="s">
        <v>851</v>
      </c>
      <c r="DP27" s="84">
        <v>1272.0999999999999</v>
      </c>
      <c r="DQ27" s="84">
        <v>1559.5</v>
      </c>
      <c r="DR27" s="84">
        <v>1790.4615908259998</v>
      </c>
      <c r="DS27" s="84">
        <v>2339.837464494</v>
      </c>
      <c r="DT27" s="84">
        <v>1716.5712563980001</v>
      </c>
      <c r="DU27" s="84">
        <v>1804.6445934339999</v>
      </c>
      <c r="DV27" s="84">
        <v>1748.62756945</v>
      </c>
      <c r="DW27" s="84">
        <v>1431.4</v>
      </c>
      <c r="DX27" s="109">
        <v>1601.728561872</v>
      </c>
      <c r="DY27" s="109">
        <v>1268.4314371389999</v>
      </c>
      <c r="DZ27" s="109">
        <v>1331.7185074390002</v>
      </c>
      <c r="EA27" s="109">
        <v>1496.173709079</v>
      </c>
      <c r="EB27" s="109">
        <v>1583.6</v>
      </c>
      <c r="EC27" s="109">
        <v>1974.504335505</v>
      </c>
      <c r="ED27" s="111">
        <v>2611.9</v>
      </c>
      <c r="EE27" s="111">
        <v>3554.3</v>
      </c>
      <c r="EF27" s="111">
        <v>1548.6</v>
      </c>
      <c r="EG27" s="111">
        <v>1348.846531999</v>
      </c>
      <c r="EH27" s="109">
        <v>1397.0591379430002</v>
      </c>
      <c r="EI27" s="109">
        <v>1350.4091429730001</v>
      </c>
      <c r="EJ27" s="109">
        <v>1189.6717869909996</v>
      </c>
      <c r="EK27" s="109">
        <v>1184.6213803529999</v>
      </c>
      <c r="EL27" s="109">
        <v>1146.2618623779999</v>
      </c>
      <c r="EM27" s="109">
        <v>1193.7</v>
      </c>
      <c r="EN27" s="109">
        <v>1217.400288436</v>
      </c>
      <c r="EO27" s="109">
        <v>1382.502893566</v>
      </c>
      <c r="EP27" s="109">
        <v>1754.2485331429998</v>
      </c>
      <c r="EQ27" s="109">
        <v>2021.4266453780003</v>
      </c>
    </row>
    <row r="28" spans="2:147" ht="15" customHeight="1" x14ac:dyDescent="0.25">
      <c r="B28" s="53" t="s">
        <v>289</v>
      </c>
      <c r="C28" s="64" t="s">
        <v>290</v>
      </c>
      <c r="D28" s="64" t="s">
        <v>343</v>
      </c>
      <c r="E28" s="53" t="s">
        <v>289</v>
      </c>
      <c r="F28" s="75" t="s">
        <v>69</v>
      </c>
      <c r="G28" s="88" t="s">
        <v>70</v>
      </c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9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53"/>
      <c r="CX28" s="53"/>
      <c r="CY28" s="84"/>
      <c r="CZ28" s="84"/>
      <c r="DA28" s="84"/>
      <c r="DB28" s="53"/>
      <c r="DC28" s="84"/>
      <c r="DD28" s="84"/>
      <c r="DE28" s="53"/>
      <c r="DF28" s="53"/>
      <c r="DG28" s="53"/>
      <c r="DH28" s="84"/>
      <c r="DI28" s="84"/>
      <c r="DJ28" s="84"/>
      <c r="DK28" s="84"/>
      <c r="DL28" s="84"/>
      <c r="DM28" s="84"/>
      <c r="DN28" s="84"/>
      <c r="DO28" s="84"/>
      <c r="DP28" s="84"/>
      <c r="DQ28" s="84"/>
      <c r="DR28" s="84"/>
      <c r="DS28" s="84"/>
      <c r="DT28" s="84"/>
      <c r="DU28" s="84"/>
      <c r="DV28" s="84"/>
      <c r="DW28" s="84"/>
      <c r="DX28" s="109"/>
      <c r="DY28" s="109"/>
      <c r="DZ28" s="109"/>
      <c r="EA28" s="109"/>
      <c r="EB28" s="109"/>
      <c r="EC28" s="109"/>
      <c r="ED28" s="84"/>
      <c r="EE28" s="84"/>
      <c r="EF28" s="111"/>
      <c r="EG28" s="111"/>
      <c r="EH28" s="109"/>
      <c r="EI28" s="109"/>
      <c r="EJ28" s="109"/>
      <c r="EK28" s="109"/>
      <c r="EL28" s="109"/>
      <c r="EM28" s="109"/>
      <c r="EN28" s="109"/>
      <c r="EO28" s="109"/>
      <c r="EP28" s="109"/>
      <c r="EQ28" s="109"/>
    </row>
    <row r="29" spans="2:147" ht="15" customHeight="1" x14ac:dyDescent="0.25">
      <c r="B29" s="53" t="s">
        <v>291</v>
      </c>
      <c r="C29" s="64" t="s">
        <v>292</v>
      </c>
      <c r="D29" s="64" t="s">
        <v>344</v>
      </c>
      <c r="E29" s="53" t="s">
        <v>291</v>
      </c>
      <c r="F29" s="75" t="s">
        <v>69</v>
      </c>
      <c r="G29" s="88" t="s">
        <v>70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53"/>
      <c r="CX29" s="53"/>
      <c r="CY29" s="84"/>
      <c r="CZ29" s="84"/>
      <c r="DA29" s="84"/>
      <c r="DB29" s="53"/>
      <c r="DC29" s="84"/>
      <c r="DD29" s="53"/>
      <c r="DE29" s="53"/>
      <c r="DF29" s="53"/>
      <c r="DG29" s="53"/>
      <c r="DH29" s="84"/>
      <c r="DI29" s="84"/>
      <c r="DJ29" s="84"/>
      <c r="DK29" s="84"/>
      <c r="DL29" s="84"/>
      <c r="DM29" s="84"/>
      <c r="DN29" s="84"/>
      <c r="DO29" s="84"/>
      <c r="DP29" s="84"/>
      <c r="DQ29" s="84"/>
      <c r="DR29" s="84"/>
      <c r="DS29" s="84"/>
      <c r="DT29" s="84"/>
      <c r="DU29" s="84"/>
      <c r="DV29" s="84"/>
      <c r="DW29" s="84"/>
      <c r="DX29" s="109"/>
      <c r="DY29" s="109"/>
      <c r="DZ29" s="109"/>
      <c r="EA29" s="109"/>
      <c r="EB29" s="109"/>
      <c r="EC29" s="109"/>
      <c r="ED29" s="84"/>
      <c r="EE29" s="84"/>
      <c r="EF29" s="111"/>
      <c r="EG29" s="111"/>
      <c r="EH29" s="109"/>
      <c r="EI29" s="109"/>
      <c r="EJ29" s="109"/>
      <c r="EK29" s="109"/>
      <c r="EL29" s="109"/>
      <c r="EM29" s="109"/>
      <c r="EN29" s="109"/>
      <c r="EO29" s="109"/>
      <c r="EP29" s="109"/>
      <c r="EQ29" s="109"/>
    </row>
    <row r="30" spans="2:147" ht="15.75" x14ac:dyDescent="0.25">
      <c r="B30" s="53" t="s">
        <v>293</v>
      </c>
      <c r="C30" s="64" t="s">
        <v>294</v>
      </c>
      <c r="D30" s="64" t="s">
        <v>345</v>
      </c>
      <c r="E30" s="53" t="s">
        <v>293</v>
      </c>
      <c r="F30" s="75" t="s">
        <v>69</v>
      </c>
      <c r="G30" s="88" t="s">
        <v>70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53"/>
      <c r="CX30" s="53"/>
      <c r="CY30" s="84"/>
      <c r="CZ30" s="84"/>
      <c r="DA30" s="84"/>
      <c r="DB30" s="53"/>
      <c r="DC30" s="84"/>
      <c r="DD30" s="53"/>
      <c r="DE30" s="53"/>
      <c r="DF30" s="53"/>
      <c r="DG30" s="53"/>
      <c r="DH30" s="84"/>
      <c r="DI30" s="84"/>
      <c r="DJ30" s="84"/>
      <c r="DK30" s="84"/>
      <c r="DL30" s="84"/>
      <c r="DM30" s="84"/>
      <c r="DN30" s="84"/>
      <c r="DO30" s="84"/>
      <c r="DP30" s="84"/>
      <c r="DQ30" s="84"/>
      <c r="DR30" s="84"/>
      <c r="DS30" s="84"/>
      <c r="DT30" s="84"/>
      <c r="DU30" s="84"/>
      <c r="DV30" s="84"/>
      <c r="DW30" s="84"/>
      <c r="DX30" s="109"/>
      <c r="DY30" s="109"/>
      <c r="DZ30" s="109"/>
      <c r="EA30" s="109"/>
      <c r="EB30" s="109"/>
      <c r="EC30" s="109"/>
      <c r="ED30" s="84"/>
      <c r="EE30" s="84"/>
      <c r="EF30" s="111"/>
      <c r="EG30" s="111"/>
      <c r="EH30" s="109"/>
      <c r="EI30" s="109"/>
      <c r="EJ30" s="109"/>
      <c r="EK30" s="109"/>
      <c r="EL30" s="109"/>
      <c r="EM30" s="109"/>
      <c r="EN30" s="109"/>
      <c r="EO30" s="109"/>
      <c r="EP30" s="109"/>
      <c r="EQ30" s="109"/>
    </row>
    <row r="31" spans="2:147" ht="15.75" x14ac:dyDescent="0.25">
      <c r="B31" s="53" t="s">
        <v>295</v>
      </c>
      <c r="C31" s="62" t="s">
        <v>296</v>
      </c>
      <c r="D31" s="62" t="s">
        <v>370</v>
      </c>
      <c r="E31" s="53" t="s">
        <v>295</v>
      </c>
      <c r="F31" s="75" t="s">
        <v>69</v>
      </c>
      <c r="G31" s="88" t="s">
        <v>70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53"/>
      <c r="CX31" s="53"/>
      <c r="CY31" s="84"/>
      <c r="CZ31" s="84"/>
      <c r="DA31" s="84"/>
      <c r="DB31" s="53"/>
      <c r="DC31" s="84"/>
      <c r="DD31" s="53"/>
      <c r="DE31" s="53"/>
      <c r="DF31" s="53"/>
      <c r="DG31" s="53"/>
      <c r="DH31" s="84"/>
      <c r="DI31" s="84"/>
      <c r="DJ31" s="84"/>
      <c r="DK31" s="84"/>
      <c r="DL31" s="84"/>
      <c r="DM31" s="84"/>
      <c r="DN31" s="84"/>
      <c r="DO31" s="84"/>
      <c r="DP31" s="84"/>
      <c r="DQ31" s="84"/>
      <c r="DR31" s="84"/>
      <c r="DS31" s="84"/>
      <c r="DT31" s="84"/>
      <c r="DU31" s="84"/>
      <c r="DV31" s="84"/>
      <c r="DW31" s="84"/>
      <c r="DX31" s="109"/>
      <c r="DY31" s="109"/>
      <c r="DZ31" s="109"/>
      <c r="EA31" s="109"/>
      <c r="EB31" s="109"/>
      <c r="EC31" s="109"/>
      <c r="ED31" s="84"/>
      <c r="EE31" s="84"/>
      <c r="EF31" s="111"/>
      <c r="EG31" s="111"/>
      <c r="EH31" s="109"/>
      <c r="EI31" s="109"/>
      <c r="EJ31" s="109"/>
      <c r="EK31" s="109"/>
      <c r="EL31" s="109"/>
      <c r="EM31" s="109"/>
      <c r="EN31" s="109"/>
      <c r="EO31" s="109"/>
      <c r="EP31" s="109"/>
      <c r="EQ31" s="109"/>
    </row>
    <row r="32" spans="2:147" ht="15.75" x14ac:dyDescent="0.25">
      <c r="B32" s="53" t="s">
        <v>297</v>
      </c>
      <c r="C32" s="68" t="s">
        <v>298</v>
      </c>
      <c r="D32" s="68" t="s">
        <v>346</v>
      </c>
      <c r="E32" s="53" t="s">
        <v>297</v>
      </c>
      <c r="F32" s="75" t="s">
        <v>69</v>
      </c>
      <c r="G32" s="88" t="s">
        <v>70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53"/>
      <c r="CX32" s="53"/>
      <c r="CY32" s="84"/>
      <c r="CZ32" s="84"/>
      <c r="DA32" s="84"/>
      <c r="DB32" s="53"/>
      <c r="DC32" s="84"/>
      <c r="DD32" s="53"/>
      <c r="DE32" s="53"/>
      <c r="DF32" s="53"/>
      <c r="DG32" s="53"/>
      <c r="DH32" s="84"/>
      <c r="DI32" s="84"/>
      <c r="DJ32" s="84"/>
      <c r="DK32" s="84"/>
      <c r="DL32" s="84"/>
      <c r="DM32" s="84"/>
      <c r="DN32" s="84"/>
      <c r="DO32" s="84"/>
      <c r="DP32" s="84"/>
      <c r="DQ32" s="84"/>
      <c r="DR32" s="84"/>
      <c r="DS32" s="84"/>
      <c r="DT32" s="84"/>
      <c r="DU32" s="84"/>
      <c r="DV32" s="84"/>
      <c r="DW32" s="84"/>
      <c r="DX32" s="109"/>
      <c r="DY32" s="109"/>
      <c r="DZ32" s="109"/>
      <c r="EA32" s="109"/>
      <c r="EB32" s="109"/>
      <c r="EC32" s="109"/>
      <c r="ED32" s="84"/>
      <c r="EE32" s="84"/>
      <c r="EF32" s="111"/>
      <c r="EG32" s="111"/>
      <c r="EH32" s="109"/>
      <c r="EI32" s="109"/>
      <c r="EJ32" s="109"/>
      <c r="EK32" s="109"/>
      <c r="EL32" s="109"/>
      <c r="EM32" s="109"/>
      <c r="EN32" s="109"/>
      <c r="EO32" s="109"/>
      <c r="EP32" s="109"/>
      <c r="EQ32" s="109"/>
    </row>
    <row r="33" spans="2:147" ht="15.75" x14ac:dyDescent="0.25">
      <c r="B33" s="53" t="s">
        <v>299</v>
      </c>
      <c r="C33" s="68" t="s">
        <v>300</v>
      </c>
      <c r="D33" s="68" t="s">
        <v>448</v>
      </c>
      <c r="E33" s="53" t="s">
        <v>299</v>
      </c>
      <c r="F33" s="75" t="s">
        <v>69</v>
      </c>
      <c r="G33" s="88" t="s">
        <v>70</v>
      </c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53"/>
      <c r="CX33" s="53"/>
      <c r="CY33" s="84"/>
      <c r="CZ33" s="84"/>
      <c r="DA33" s="84"/>
      <c r="DB33" s="53"/>
      <c r="DC33" s="84"/>
      <c r="DD33" s="53"/>
      <c r="DE33" s="53"/>
      <c r="DF33" s="53"/>
      <c r="DG33" s="53"/>
      <c r="DH33" s="84"/>
      <c r="DI33" s="84"/>
      <c r="DJ33" s="84"/>
      <c r="DK33" s="84"/>
      <c r="DL33" s="84"/>
      <c r="DM33" s="84"/>
      <c r="DN33" s="84"/>
      <c r="DO33" s="84"/>
      <c r="DP33" s="84"/>
      <c r="DQ33" s="84"/>
      <c r="DR33" s="84"/>
      <c r="DS33" s="84"/>
      <c r="DT33" s="84"/>
      <c r="DU33" s="84"/>
      <c r="DV33" s="84"/>
      <c r="DW33" s="84"/>
      <c r="DX33" s="109"/>
      <c r="DY33" s="109"/>
      <c r="DZ33" s="109"/>
      <c r="EA33" s="109"/>
      <c r="EB33" s="109"/>
      <c r="EC33" s="109"/>
      <c r="ED33" s="84"/>
      <c r="EE33" s="84"/>
      <c r="EF33" s="111"/>
      <c r="EG33" s="111"/>
      <c r="EH33" s="109"/>
      <c r="EI33" s="109"/>
      <c r="EJ33" s="109"/>
      <c r="EK33" s="109"/>
      <c r="EL33" s="109"/>
      <c r="EM33" s="109"/>
      <c r="EN33" s="109"/>
      <c r="EO33" s="109"/>
      <c r="EP33" s="109"/>
      <c r="EQ33" s="109"/>
    </row>
    <row r="34" spans="2:147" ht="15.75" x14ac:dyDescent="0.25">
      <c r="B34" s="53" t="s">
        <v>301</v>
      </c>
      <c r="C34" s="68" t="s">
        <v>302</v>
      </c>
      <c r="D34" s="68" t="s">
        <v>347</v>
      </c>
      <c r="E34" s="53" t="s">
        <v>301</v>
      </c>
      <c r="F34" s="75" t="s">
        <v>69</v>
      </c>
      <c r="G34" s="88" t="s">
        <v>70</v>
      </c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53"/>
      <c r="CX34" s="53"/>
      <c r="CY34" s="84"/>
      <c r="CZ34" s="84"/>
      <c r="DA34" s="84"/>
      <c r="DB34" s="53"/>
      <c r="DC34" s="84"/>
      <c r="DD34" s="53"/>
      <c r="DE34" s="53"/>
      <c r="DF34" s="53"/>
      <c r="DG34" s="53"/>
      <c r="DH34" s="84"/>
      <c r="DI34" s="84"/>
      <c r="DJ34" s="84"/>
      <c r="DK34" s="84"/>
      <c r="DL34" s="84"/>
      <c r="DM34" s="84"/>
      <c r="DN34" s="84"/>
      <c r="DO34" s="84"/>
      <c r="DP34" s="84"/>
      <c r="DQ34" s="84"/>
      <c r="DR34" s="84"/>
      <c r="DS34" s="84"/>
      <c r="DT34" s="84"/>
      <c r="DU34" s="84"/>
      <c r="DV34" s="84"/>
      <c r="DW34" s="84"/>
      <c r="DX34" s="109"/>
      <c r="DY34" s="109"/>
      <c r="DZ34" s="109"/>
      <c r="EA34" s="109"/>
      <c r="EB34" s="109"/>
      <c r="EC34" s="109"/>
      <c r="ED34" s="84"/>
      <c r="EE34" s="84"/>
      <c r="EF34" s="111"/>
      <c r="EG34" s="111"/>
      <c r="EH34" s="109"/>
      <c r="EI34" s="109"/>
      <c r="EJ34" s="109"/>
      <c r="EK34" s="109"/>
      <c r="EL34" s="109"/>
      <c r="EM34" s="109"/>
      <c r="EN34" s="109"/>
      <c r="EO34" s="109"/>
      <c r="EP34" s="109"/>
      <c r="EQ34" s="109"/>
    </row>
    <row r="35" spans="2:147" ht="15.75" x14ac:dyDescent="0.25">
      <c r="B35" s="53" t="s">
        <v>303</v>
      </c>
      <c r="C35" s="68" t="s">
        <v>304</v>
      </c>
      <c r="D35" s="68" t="s">
        <v>348</v>
      </c>
      <c r="E35" s="53" t="s">
        <v>303</v>
      </c>
      <c r="F35" s="75" t="s">
        <v>69</v>
      </c>
      <c r="G35" s="88" t="s">
        <v>70</v>
      </c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53"/>
      <c r="CX35" s="53"/>
      <c r="CY35" s="84"/>
      <c r="CZ35" s="84"/>
      <c r="DA35" s="84"/>
      <c r="DB35" s="53"/>
      <c r="DC35" s="84"/>
      <c r="DD35" s="53"/>
      <c r="DE35" s="53"/>
      <c r="DF35" s="53"/>
      <c r="DG35" s="53"/>
      <c r="DH35" s="84"/>
      <c r="DI35" s="84"/>
      <c r="DJ35" s="84"/>
      <c r="DK35" s="84"/>
      <c r="DL35" s="84"/>
      <c r="DM35" s="84"/>
      <c r="DN35" s="84"/>
      <c r="DO35" s="84"/>
      <c r="DP35" s="84"/>
      <c r="DQ35" s="84"/>
      <c r="DR35" s="84"/>
      <c r="DS35" s="84"/>
      <c r="DT35" s="84"/>
      <c r="DU35" s="84"/>
      <c r="DV35" s="84"/>
      <c r="DW35" s="84"/>
      <c r="DX35" s="109"/>
      <c r="DY35" s="109"/>
      <c r="DZ35" s="109"/>
      <c r="EA35" s="109"/>
      <c r="EB35" s="109"/>
      <c r="EC35" s="109"/>
      <c r="ED35" s="84"/>
      <c r="EE35" s="84"/>
      <c r="EF35" s="111"/>
      <c r="EG35" s="111"/>
      <c r="EH35" s="109"/>
      <c r="EI35" s="109"/>
      <c r="EJ35" s="109"/>
      <c r="EK35" s="109"/>
      <c r="EL35" s="109"/>
      <c r="EM35" s="109"/>
      <c r="EN35" s="109"/>
      <c r="EO35" s="109"/>
      <c r="EP35" s="109"/>
      <c r="EQ35" s="109"/>
    </row>
    <row r="36" spans="2:147" ht="15.75" x14ac:dyDescent="0.25">
      <c r="B36" s="53" t="s">
        <v>305</v>
      </c>
      <c r="C36" s="68" t="s">
        <v>306</v>
      </c>
      <c r="D36" s="68" t="s">
        <v>349</v>
      </c>
      <c r="E36" s="53" t="s">
        <v>305</v>
      </c>
      <c r="F36" s="75" t="s">
        <v>69</v>
      </c>
      <c r="G36" s="88" t="s">
        <v>70</v>
      </c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53"/>
      <c r="CX36" s="53"/>
      <c r="CY36" s="84"/>
      <c r="CZ36" s="84"/>
      <c r="DA36" s="84"/>
      <c r="DB36" s="53"/>
      <c r="DC36" s="84"/>
      <c r="DD36" s="53"/>
      <c r="DE36" s="53"/>
      <c r="DF36" s="53"/>
      <c r="DG36" s="53"/>
      <c r="DH36" s="84"/>
      <c r="DI36" s="84"/>
      <c r="DJ36" s="84"/>
      <c r="DK36" s="84"/>
      <c r="DL36" s="84"/>
      <c r="DM36" s="84"/>
      <c r="DN36" s="84"/>
      <c r="DO36" s="84"/>
      <c r="DP36" s="84"/>
      <c r="DQ36" s="84"/>
      <c r="DR36" s="84"/>
      <c r="DS36" s="84"/>
      <c r="DT36" s="84"/>
      <c r="DU36" s="84"/>
      <c r="DV36" s="84"/>
      <c r="DW36" s="84"/>
      <c r="DX36" s="109"/>
      <c r="DY36" s="109"/>
      <c r="DZ36" s="109"/>
      <c r="EA36" s="109"/>
      <c r="EB36" s="109"/>
      <c r="EC36" s="109"/>
      <c r="ED36" s="84"/>
      <c r="EE36" s="84"/>
      <c r="EF36" s="111"/>
      <c r="EG36" s="111"/>
      <c r="EH36" s="109"/>
      <c r="EI36" s="109"/>
      <c r="EJ36" s="109"/>
      <c r="EK36" s="109"/>
      <c r="EL36" s="109"/>
      <c r="EM36" s="109"/>
      <c r="EN36" s="109"/>
      <c r="EO36" s="109"/>
      <c r="EP36" s="109"/>
      <c r="EQ36" s="109"/>
    </row>
    <row r="37" spans="2:147" ht="15.75" x14ac:dyDescent="0.25">
      <c r="B37" s="53" t="s">
        <v>307</v>
      </c>
      <c r="C37" s="68" t="s">
        <v>294</v>
      </c>
      <c r="D37" s="68" t="s">
        <v>345</v>
      </c>
      <c r="E37" s="53" t="s">
        <v>307</v>
      </c>
      <c r="F37" s="75" t="s">
        <v>69</v>
      </c>
      <c r="G37" s="88" t="s">
        <v>70</v>
      </c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76"/>
      <c r="BZ37" s="76"/>
      <c r="CA37" s="76"/>
      <c r="CB37" s="76"/>
      <c r="CC37" s="76"/>
      <c r="CD37" s="76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T37" s="76"/>
      <c r="CU37" s="76"/>
      <c r="CV37" s="76"/>
      <c r="CW37" s="53"/>
      <c r="CX37" s="53"/>
      <c r="CY37" s="84"/>
      <c r="CZ37" s="84"/>
      <c r="DA37" s="84"/>
      <c r="DB37" s="53"/>
      <c r="DC37" s="84"/>
      <c r="DD37" s="53"/>
      <c r="DE37" s="53"/>
      <c r="DF37" s="53"/>
      <c r="DG37" s="53"/>
      <c r="DH37" s="84"/>
      <c r="DI37" s="84"/>
      <c r="DJ37" s="84"/>
      <c r="DK37" s="84"/>
      <c r="DL37" s="84"/>
      <c r="DM37" s="84"/>
      <c r="DN37" s="84"/>
      <c r="DO37" s="84"/>
      <c r="DP37" s="84"/>
      <c r="DQ37" s="84"/>
      <c r="DR37" s="84"/>
      <c r="DS37" s="84"/>
      <c r="DT37" s="84"/>
      <c r="DU37" s="84"/>
      <c r="DV37" s="84"/>
      <c r="DW37" s="84"/>
      <c r="DX37" s="109"/>
      <c r="DY37" s="109"/>
      <c r="DZ37" s="109"/>
      <c r="EA37" s="109"/>
      <c r="EB37" s="109"/>
      <c r="EC37" s="109"/>
      <c r="ED37" s="84"/>
      <c r="EE37" s="84"/>
      <c r="EF37" s="111"/>
      <c r="EG37" s="111"/>
      <c r="EH37" s="109"/>
      <c r="EI37" s="109"/>
      <c r="EJ37" s="109"/>
      <c r="EK37" s="109"/>
      <c r="EL37" s="109"/>
      <c r="EM37" s="109"/>
      <c r="EN37" s="109"/>
      <c r="EO37" s="109"/>
      <c r="EP37" s="109"/>
      <c r="EQ37" s="109"/>
    </row>
    <row r="38" spans="2:147" ht="15.75" x14ac:dyDescent="0.25">
      <c r="B38" s="69"/>
      <c r="C38" s="1" t="s">
        <v>308</v>
      </c>
      <c r="D38" s="1" t="s">
        <v>361</v>
      </c>
      <c r="E38" s="69"/>
      <c r="F38" s="58"/>
      <c r="G38" s="89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1"/>
      <c r="CG38" s="81"/>
      <c r="CH38" s="76"/>
      <c r="CI38" s="81"/>
      <c r="CJ38" s="81"/>
      <c r="CK38" s="81"/>
      <c r="CL38" s="81"/>
      <c r="CM38" s="81"/>
      <c r="CN38" s="76"/>
      <c r="CO38" s="76"/>
      <c r="CP38" s="76"/>
      <c r="CQ38" s="76"/>
      <c r="CR38" s="76"/>
      <c r="CS38" s="76"/>
      <c r="CT38" s="76"/>
      <c r="CU38" s="76"/>
      <c r="CV38" s="76"/>
      <c r="CW38" s="53"/>
      <c r="CX38" s="53"/>
      <c r="CY38" s="84"/>
      <c r="CZ38" s="84"/>
      <c r="DA38" s="84"/>
      <c r="DB38" s="53"/>
      <c r="DC38" s="84"/>
      <c r="DD38" s="53"/>
      <c r="DE38" s="53"/>
      <c r="DF38" s="53"/>
      <c r="DG38" s="53"/>
      <c r="DH38" s="84"/>
      <c r="DI38" s="84"/>
      <c r="DJ38" s="84"/>
      <c r="DK38" s="84"/>
      <c r="DL38" s="84"/>
      <c r="DM38" s="84"/>
      <c r="DN38" s="84"/>
      <c r="DO38" s="84"/>
      <c r="DP38" s="84"/>
      <c r="DQ38" s="84"/>
      <c r="DR38" s="84"/>
      <c r="DS38" s="84"/>
      <c r="DT38" s="84"/>
      <c r="DU38" s="84"/>
      <c r="DV38" s="84"/>
      <c r="DW38" s="84"/>
      <c r="DX38" s="109"/>
      <c r="DY38" s="109"/>
      <c r="DZ38" s="109"/>
      <c r="EA38" s="109"/>
      <c r="EB38" s="109"/>
      <c r="EC38" s="109"/>
      <c r="ED38" s="84"/>
      <c r="EE38" s="84"/>
      <c r="EF38" s="111"/>
      <c r="EG38" s="111"/>
      <c r="EH38" s="109"/>
      <c r="EI38" s="109"/>
      <c r="EJ38" s="109"/>
      <c r="EK38" s="109"/>
      <c r="EL38" s="109"/>
      <c r="EM38" s="109"/>
      <c r="EN38" s="109"/>
      <c r="EO38" s="109"/>
      <c r="EP38" s="109"/>
      <c r="EQ38" s="109"/>
    </row>
    <row r="39" spans="2:147" ht="15.75" x14ac:dyDescent="0.25">
      <c r="B39" s="69"/>
      <c r="C39" s="70" t="s">
        <v>373</v>
      </c>
      <c r="D39" s="70" t="s">
        <v>372</v>
      </c>
      <c r="E39" s="69"/>
      <c r="F39" s="58"/>
      <c r="G39" s="89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76"/>
      <c r="CO39" s="76"/>
      <c r="CP39" s="76"/>
      <c r="CQ39" s="76"/>
      <c r="CR39" s="76"/>
      <c r="CS39" s="76"/>
      <c r="CT39" s="76"/>
      <c r="CU39" s="76"/>
      <c r="CV39" s="76"/>
      <c r="CW39" s="53"/>
      <c r="CX39" s="53"/>
      <c r="CY39" s="84"/>
      <c r="CZ39" s="84"/>
      <c r="DA39" s="84"/>
      <c r="DB39" s="53"/>
      <c r="DC39" s="84"/>
      <c r="DD39" s="84"/>
      <c r="DE39" s="53"/>
      <c r="DF39" s="53"/>
      <c r="DG39" s="84"/>
      <c r="DH39" s="84"/>
      <c r="DI39" s="84"/>
      <c r="DJ39" s="84"/>
      <c r="DK39" s="84"/>
      <c r="DL39" s="84"/>
      <c r="DM39" s="84"/>
      <c r="DN39" s="84"/>
      <c r="DO39" s="84"/>
      <c r="DP39" s="84"/>
      <c r="DQ39" s="84"/>
      <c r="DR39" s="84"/>
      <c r="DS39" s="84"/>
      <c r="DT39" s="84"/>
      <c r="DU39" s="84"/>
      <c r="DV39" s="84"/>
      <c r="DW39" s="84"/>
      <c r="DX39" s="109"/>
      <c r="DY39" s="109"/>
      <c r="DZ39" s="109"/>
      <c r="EA39" s="109"/>
      <c r="EB39" s="109"/>
      <c r="EC39" s="109"/>
      <c r="ED39" s="84"/>
      <c r="EE39" s="84"/>
      <c r="EF39" s="111"/>
      <c r="EG39" s="111"/>
      <c r="EH39" s="109"/>
      <c r="EI39" s="109"/>
      <c r="EJ39" s="109"/>
      <c r="EK39" s="109"/>
      <c r="EL39" s="109"/>
      <c r="EM39" s="109"/>
      <c r="EN39" s="109"/>
      <c r="EO39" s="109"/>
      <c r="EP39" s="109"/>
      <c r="EQ39" s="109"/>
    </row>
    <row r="40" spans="2:147" ht="15.75" x14ac:dyDescent="0.25">
      <c r="B40" s="71" t="s">
        <v>310</v>
      </c>
      <c r="C40" s="70" t="s">
        <v>311</v>
      </c>
      <c r="D40" s="70" t="s">
        <v>311</v>
      </c>
      <c r="E40" s="71" t="s">
        <v>310</v>
      </c>
      <c r="F40" s="75" t="s">
        <v>69</v>
      </c>
      <c r="G40" s="88" t="s">
        <v>70</v>
      </c>
      <c r="H40" s="76">
        <v>-2636</v>
      </c>
      <c r="I40" s="76">
        <v>-2759.8</v>
      </c>
      <c r="J40" s="76">
        <v>-2924</v>
      </c>
      <c r="K40" s="76">
        <v>-2725.4</v>
      </c>
      <c r="L40" s="76">
        <v>-2634.5</v>
      </c>
      <c r="M40" s="76">
        <v>-2651.3</v>
      </c>
      <c r="N40" s="77">
        <v>-2856.6</v>
      </c>
      <c r="O40" s="77">
        <v>-3039.5</v>
      </c>
      <c r="P40" s="77">
        <v>-3053</v>
      </c>
      <c r="Q40" s="77">
        <v>-3533.9</v>
      </c>
      <c r="R40" s="77">
        <v>-2722.7</v>
      </c>
      <c r="S40" s="77">
        <v>-3469.1</v>
      </c>
      <c r="T40" s="77">
        <v>-2898.7</v>
      </c>
      <c r="U40" s="77">
        <v>-2891.3</v>
      </c>
      <c r="V40" s="77">
        <v>-2954.7</v>
      </c>
      <c r="W40" s="77">
        <v>-3891.6</v>
      </c>
      <c r="X40" s="76">
        <v>-4076.9</v>
      </c>
      <c r="Y40" s="76">
        <v>-3901.4</v>
      </c>
      <c r="Z40" s="76">
        <v>-3654.4</v>
      </c>
      <c r="AA40" s="76">
        <v>4665.3</v>
      </c>
      <c r="AB40" s="76">
        <v>-4118.6000000000004</v>
      </c>
      <c r="AC40" s="76">
        <v>-4746.3</v>
      </c>
      <c r="AD40" s="76">
        <v>-4708.8</v>
      </c>
      <c r="AE40" s="76">
        <v>-4731.5</v>
      </c>
      <c r="AF40" s="76">
        <v>-5142.3999999999996</v>
      </c>
      <c r="AG40" s="76">
        <v>-5175.3</v>
      </c>
      <c r="AH40" s="76">
        <v>-5880.6</v>
      </c>
      <c r="AI40" s="76">
        <v>-5880.6</v>
      </c>
      <c r="AJ40" s="76">
        <v>-4076.9</v>
      </c>
      <c r="AK40" s="76">
        <v>-3901.4</v>
      </c>
      <c r="AL40" s="77">
        <v>-7451.7</v>
      </c>
      <c r="AM40" s="77">
        <v>-4960.8</v>
      </c>
      <c r="AN40" s="77">
        <v>-5140.1000000000004</v>
      </c>
      <c r="AO40" s="77">
        <v>-5026.7</v>
      </c>
      <c r="AP40" s="77">
        <v>-5113.3999999999996</v>
      </c>
      <c r="AQ40" s="77">
        <v>-5235.8999999999996</v>
      </c>
      <c r="AR40" s="77">
        <v>-5836.8</v>
      </c>
      <c r="AS40" s="53">
        <v>-5623.2</v>
      </c>
      <c r="AT40" s="77">
        <v>-5442.7</v>
      </c>
      <c r="AU40" s="77">
        <v>-6184.9</v>
      </c>
      <c r="AV40" s="77">
        <v>-6084.1</v>
      </c>
      <c r="AW40" s="77">
        <v>-6436.8</v>
      </c>
      <c r="AX40" s="77">
        <v>-7451.7</v>
      </c>
      <c r="AY40" s="77"/>
      <c r="AZ40" s="80">
        <v>-7776.3</v>
      </c>
      <c r="BA40" s="80">
        <v>-8149.6</v>
      </c>
      <c r="BB40" s="80">
        <v>-7698.9000000000005</v>
      </c>
      <c r="BC40" s="80">
        <v>-8855.7999999999993</v>
      </c>
      <c r="BD40" s="80">
        <v>-6377.6</v>
      </c>
      <c r="BE40" s="80">
        <v>-8486.4</v>
      </c>
      <c r="BF40" s="80">
        <v>-6467.6</v>
      </c>
      <c r="BG40" s="80">
        <v>-6458.1</v>
      </c>
      <c r="BH40" s="80">
        <v>-6528.3</v>
      </c>
      <c r="BI40" s="80">
        <v>-7884.7999999999993</v>
      </c>
      <c r="BJ40" s="80">
        <v>-8750.7999999999993</v>
      </c>
      <c r="BK40" s="80">
        <v>-8542.2999999999993</v>
      </c>
      <c r="BL40" s="80">
        <v>-4156.2000000000007</v>
      </c>
      <c r="BM40" s="80">
        <v>-8621.5</v>
      </c>
      <c r="BN40" s="80">
        <v>-8678</v>
      </c>
      <c r="BO40" s="80">
        <v>-8768.5</v>
      </c>
      <c r="BP40" s="80">
        <v>-8268.1</v>
      </c>
      <c r="BQ40" s="80">
        <v>-7843.8</v>
      </c>
      <c r="BR40" s="80">
        <v>-8531.2999999999993</v>
      </c>
      <c r="BS40" s="80">
        <v>-4499.7</v>
      </c>
      <c r="BT40" s="80">
        <v>-6372.2</v>
      </c>
      <c r="BU40" s="80">
        <v>-3720.5</v>
      </c>
      <c r="BV40" s="80">
        <v>-6656.9999999999991</v>
      </c>
      <c r="BW40" s="80">
        <v>-7995.3</v>
      </c>
      <c r="BX40" s="80">
        <v>-8101.3</v>
      </c>
      <c r="BY40" s="80">
        <v>-7915.9</v>
      </c>
      <c r="BZ40" s="80">
        <v>-5840</v>
      </c>
      <c r="CA40" s="80">
        <v>-5875.3</v>
      </c>
      <c r="CB40" s="80">
        <v>-5816.2</v>
      </c>
      <c r="CC40" s="80">
        <v>-5725.1</v>
      </c>
      <c r="CD40" s="80">
        <v>-9712.9</v>
      </c>
      <c r="CE40" s="76" t="s">
        <v>407</v>
      </c>
      <c r="CF40" s="76">
        <v>-3720.5</v>
      </c>
      <c r="CG40" s="76">
        <v>-4398.6000000000004</v>
      </c>
      <c r="CH40" s="76" t="s">
        <v>449</v>
      </c>
      <c r="CI40" s="76" t="s">
        <v>415</v>
      </c>
      <c r="CJ40" s="76">
        <v>-3685</v>
      </c>
      <c r="CK40" s="76">
        <v>-3685.2</v>
      </c>
      <c r="CL40" s="76">
        <v>-3800.3870000000002</v>
      </c>
      <c r="CM40" s="76">
        <v>-4130.8999999999996</v>
      </c>
      <c r="CN40" s="76">
        <v>-4223.6000000000004</v>
      </c>
      <c r="CO40" s="76">
        <v>-4013.2</v>
      </c>
      <c r="CP40" s="76">
        <v>-4084.6</v>
      </c>
      <c r="CQ40" s="76">
        <v>-3149.1</v>
      </c>
      <c r="CR40" s="76">
        <v>-2964.6</v>
      </c>
      <c r="CS40" s="76">
        <v>-3340.6</v>
      </c>
      <c r="CT40" s="76">
        <v>-3779.4</v>
      </c>
      <c r="CU40" s="76">
        <v>-4148.8</v>
      </c>
      <c r="CV40" s="76">
        <v>90.4</v>
      </c>
      <c r="CW40" s="53"/>
      <c r="CX40" s="84">
        <v>-2811.7</v>
      </c>
      <c r="CY40" s="84">
        <v>-8332.6</v>
      </c>
      <c r="CZ40" s="84">
        <v>-8569.7999999999993</v>
      </c>
      <c r="DA40" s="84">
        <v>-8076.7</v>
      </c>
      <c r="DB40" s="84">
        <v>-3100.3</v>
      </c>
      <c r="DC40" s="84">
        <v>-3360.4</v>
      </c>
      <c r="DD40" s="84">
        <v>-3901.1</v>
      </c>
      <c r="DE40" s="84">
        <v>-3901.1</v>
      </c>
      <c r="DF40" s="84">
        <v>-4290.8999999999996</v>
      </c>
      <c r="DG40" s="84">
        <v>-1348.7</v>
      </c>
      <c r="DH40" s="84" t="s">
        <v>796</v>
      </c>
      <c r="DI40" s="84">
        <v>-3387.3</v>
      </c>
      <c r="DJ40" s="84">
        <v>-3286.3</v>
      </c>
      <c r="DK40" s="84">
        <v>-3073.6</v>
      </c>
      <c r="DL40" s="84">
        <v>-6223.6</v>
      </c>
      <c r="DM40" s="84">
        <v>-9347.1</v>
      </c>
      <c r="DN40" s="84">
        <v>-3145</v>
      </c>
      <c r="DO40" s="84">
        <v>-3070.4</v>
      </c>
      <c r="DP40" s="84">
        <v>8026.6</v>
      </c>
      <c r="DQ40" s="84">
        <v>8674.1</v>
      </c>
      <c r="DR40" s="84">
        <v>8583.9884195227824</v>
      </c>
      <c r="DS40" s="84">
        <v>-1045.8115804772187</v>
      </c>
      <c r="DT40" s="84">
        <v>-14478.9</v>
      </c>
      <c r="DU40" s="84">
        <v>-757.6</v>
      </c>
      <c r="DV40" s="84">
        <f>DV41+DV42+DV43</f>
        <v>1116.6524425551843</v>
      </c>
      <c r="DW40" s="84">
        <v>-841.1</v>
      </c>
      <c r="DX40" s="109">
        <v>2981.6</v>
      </c>
      <c r="DY40" s="110">
        <v>2877.7</v>
      </c>
      <c r="DZ40" s="110">
        <v>2612.1999999999998</v>
      </c>
      <c r="EA40" s="109">
        <v>2803.3000000000006</v>
      </c>
      <c r="EB40" s="109">
        <v>3171.7</v>
      </c>
      <c r="EC40" s="109">
        <v>4900.6488780913596</v>
      </c>
      <c r="ED40" s="111">
        <f>ED41+ED42+ED43</f>
        <v>2612</v>
      </c>
      <c r="EE40" s="111">
        <f>+EE41+EE42+EE43</f>
        <v>2680.5</v>
      </c>
      <c r="EF40" s="111">
        <v>533.70000000000005</v>
      </c>
      <c r="EG40" s="111">
        <v>39.299999999999997</v>
      </c>
      <c r="EH40" s="109">
        <v>740.4</v>
      </c>
      <c r="EI40" s="109">
        <v>400.4</v>
      </c>
      <c r="EJ40" s="109">
        <v>9803.7140813240349</v>
      </c>
      <c r="EK40" s="110">
        <f ca="1">EK41+EK42+'Feuillet de conversion'!$EK$40</f>
        <v>699.83805991977533</v>
      </c>
      <c r="EL40" s="109">
        <f>9527.84184786399+'[2]International Reserves'!$D$53</f>
        <v>522.94184786399092</v>
      </c>
      <c r="EM40" s="109">
        <f ca="1">EM41+EM42+'Feuillet de conversion'!$EM$40</f>
        <v>487.70000000000073</v>
      </c>
      <c r="EN40" s="109">
        <f>10002.1521499354+'[3]International Reserves'!$D$53</f>
        <v>660.6521499354003</v>
      </c>
      <c r="EO40" s="109">
        <v>472.1</v>
      </c>
      <c r="EP40" s="109">
        <f ca="1">EP41+EP541+'Feuillet de conversion'!$EP$40</f>
        <v>4395.7499369329971</v>
      </c>
      <c r="EQ40" s="109">
        <v>2886.5475324110157</v>
      </c>
    </row>
    <row r="41" spans="2:147" ht="15.75" x14ac:dyDescent="0.25">
      <c r="B41" s="71" t="s">
        <v>312</v>
      </c>
      <c r="C41" s="74" t="s">
        <v>365</v>
      </c>
      <c r="D41" s="74" t="s">
        <v>362</v>
      </c>
      <c r="E41" s="71" t="s">
        <v>312</v>
      </c>
      <c r="F41" s="75" t="s">
        <v>69</v>
      </c>
      <c r="G41" s="88" t="s">
        <v>70</v>
      </c>
      <c r="H41" s="76">
        <v>-680</v>
      </c>
      <c r="I41" s="76">
        <v>-939.3</v>
      </c>
      <c r="J41" s="76">
        <v>1039.5999999999999</v>
      </c>
      <c r="K41" s="76">
        <v>-846.6</v>
      </c>
      <c r="L41" s="76">
        <v>-774.7</v>
      </c>
      <c r="M41" s="76">
        <v>-646.1</v>
      </c>
      <c r="N41" s="77">
        <v>-766.9</v>
      </c>
      <c r="O41" s="77">
        <v>-968.3</v>
      </c>
      <c r="P41" s="77">
        <v>-938.2</v>
      </c>
      <c r="Q41" s="77">
        <v>-1018.4</v>
      </c>
      <c r="R41" s="77">
        <v>-565.29999999999995</v>
      </c>
      <c r="S41" s="77">
        <v>-1264.8</v>
      </c>
      <c r="T41" s="77">
        <v>-618.29999999999995</v>
      </c>
      <c r="U41" s="77">
        <v>-652.70000000000005</v>
      </c>
      <c r="V41" s="77">
        <v>-640.20000000000005</v>
      </c>
      <c r="W41" s="77">
        <v>-500.2</v>
      </c>
      <c r="X41" s="76">
        <v>-694.7</v>
      </c>
      <c r="Y41" s="76">
        <v>-425.7</v>
      </c>
      <c r="Z41" s="76">
        <v>-160.80000000000001</v>
      </c>
      <c r="AA41" s="76">
        <v>-664.3</v>
      </c>
      <c r="AB41" s="76">
        <v>-199.9</v>
      </c>
      <c r="AC41" s="76">
        <v>-608.29999999999995</v>
      </c>
      <c r="AD41" s="76">
        <v>-554</v>
      </c>
      <c r="AE41" s="76">
        <v>-457.3</v>
      </c>
      <c r="AF41" s="76">
        <v>-621.29999999999995</v>
      </c>
      <c r="AG41" s="76">
        <v>-485.8</v>
      </c>
      <c r="AH41" s="76">
        <v>-2189.3000000000002</v>
      </c>
      <c r="AI41" s="76">
        <v>-2189.3000000000002</v>
      </c>
      <c r="AJ41" s="76">
        <v>-694.7</v>
      </c>
      <c r="AK41" s="76">
        <v>-425.7</v>
      </c>
      <c r="AL41" s="77">
        <v>-1246</v>
      </c>
      <c r="AM41" s="77">
        <v>-941.1</v>
      </c>
      <c r="AN41" s="77">
        <v>-1143.9000000000001</v>
      </c>
      <c r="AO41" s="77">
        <v>-780.1</v>
      </c>
      <c r="AP41" s="77">
        <v>-1015.7</v>
      </c>
      <c r="AQ41" s="77">
        <v>-1283.5999999999999</v>
      </c>
      <c r="AR41" s="77">
        <v>-1628.2</v>
      </c>
      <c r="AS41" s="53">
        <v>-1348.4</v>
      </c>
      <c r="AT41" s="77">
        <v>-1157.9000000000001</v>
      </c>
      <c r="AU41" s="77">
        <v>-1178.2</v>
      </c>
      <c r="AV41" s="77">
        <v>-1228.0999999999999</v>
      </c>
      <c r="AW41" s="77">
        <v>-1857.1</v>
      </c>
      <c r="AX41" s="77">
        <v>-1246</v>
      </c>
      <c r="AY41" s="77"/>
      <c r="AZ41" s="80">
        <v>-1837.3</v>
      </c>
      <c r="BA41" s="80">
        <v>-1895.8</v>
      </c>
      <c r="BB41" s="80">
        <v>-1582.1</v>
      </c>
      <c r="BC41" s="80">
        <v>-3014.7000000000003</v>
      </c>
      <c r="BD41" s="80">
        <v>-474.5</v>
      </c>
      <c r="BE41" s="80">
        <v>-2561.9999999999995</v>
      </c>
      <c r="BF41" s="80">
        <v>-1194.0999999999999</v>
      </c>
      <c r="BG41" s="80">
        <v>-155</v>
      </c>
      <c r="BH41" s="80">
        <v>-414.5</v>
      </c>
      <c r="BI41" s="80">
        <v>-1868.1000000000001</v>
      </c>
      <c r="BJ41" s="80">
        <v>-2416.6999999999998</v>
      </c>
      <c r="BK41" s="80">
        <v>-2291.1999999999998</v>
      </c>
      <c r="BL41" s="80">
        <v>1729.8</v>
      </c>
      <c r="BM41" s="80">
        <v>-2271.4</v>
      </c>
      <c r="BN41" s="80">
        <v>-2405.8000000000002</v>
      </c>
      <c r="BO41" s="80">
        <v>-2661.2</v>
      </c>
      <c r="BP41" s="80">
        <v>-2073.9</v>
      </c>
      <c r="BQ41" s="80">
        <v>-1616.6</v>
      </c>
      <c r="BR41" s="80">
        <v>-3104.1</v>
      </c>
      <c r="BS41" s="80">
        <v>1563.2</v>
      </c>
      <c r="BT41" s="80">
        <v>-1541.5</v>
      </c>
      <c r="BU41" s="80">
        <v>797.8</v>
      </c>
      <c r="BV41" s="80">
        <v>-193.8</v>
      </c>
      <c r="BW41" s="80">
        <v>-261.8</v>
      </c>
      <c r="BX41" s="80">
        <v>-482.6</v>
      </c>
      <c r="BY41" s="80">
        <v>-190.7</v>
      </c>
      <c r="BZ41" s="80">
        <v>1753.2</v>
      </c>
      <c r="CA41" s="80">
        <v>1589.3</v>
      </c>
      <c r="CB41" s="80">
        <v>1705.6</v>
      </c>
      <c r="CC41" s="80">
        <v>1821.2</v>
      </c>
      <c r="CD41" s="80">
        <v>-3214.7</v>
      </c>
      <c r="CE41" s="76" t="s">
        <v>408</v>
      </c>
      <c r="CF41" s="76">
        <v>797.8</v>
      </c>
      <c r="CG41" s="76">
        <v>1690.9</v>
      </c>
      <c r="CH41" s="76" t="s">
        <v>451</v>
      </c>
      <c r="CI41" s="76" t="s">
        <v>416</v>
      </c>
      <c r="CJ41" s="76">
        <v>1355.3</v>
      </c>
      <c r="CK41" s="76">
        <v>1414.6</v>
      </c>
      <c r="CL41" s="76">
        <v>1124.1130000000001</v>
      </c>
      <c r="CM41" s="76">
        <v>1324.2</v>
      </c>
      <c r="CN41" s="76">
        <v>1400.6</v>
      </c>
      <c r="CO41" s="76">
        <v>1615.3</v>
      </c>
      <c r="CP41" s="76">
        <v>1119.0999999999999</v>
      </c>
      <c r="CQ41" s="76">
        <v>2070.4</v>
      </c>
      <c r="CR41" s="76">
        <v>2128.9</v>
      </c>
      <c r="CS41" s="76">
        <v>1556.1</v>
      </c>
      <c r="CT41" s="76">
        <v>2039.3</v>
      </c>
      <c r="CU41" s="76">
        <v>1989.8</v>
      </c>
      <c r="CV41" s="76">
        <v>6499</v>
      </c>
      <c r="CW41" s="53"/>
      <c r="CX41" s="84">
        <v>4952</v>
      </c>
      <c r="CY41" s="84">
        <v>-535.9</v>
      </c>
      <c r="CZ41" s="84">
        <v>-405.2</v>
      </c>
      <c r="DA41" s="84">
        <v>2621</v>
      </c>
      <c r="DB41" s="84">
        <v>7560.4</v>
      </c>
      <c r="DC41" s="84">
        <v>7580.6</v>
      </c>
      <c r="DD41" s="84">
        <v>6873.5</v>
      </c>
      <c r="DE41" s="84">
        <v>6873.5</v>
      </c>
      <c r="DF41" s="84">
        <v>6603.3</v>
      </c>
      <c r="DG41" s="84">
        <v>7286.7</v>
      </c>
      <c r="DH41" s="84">
        <v>5286.6</v>
      </c>
      <c r="DI41" s="84">
        <v>6244</v>
      </c>
      <c r="DJ41" s="84">
        <v>-3286.3</v>
      </c>
      <c r="DK41" s="84">
        <v>5866.4</v>
      </c>
      <c r="DL41" s="84">
        <v>3518.4</v>
      </c>
      <c r="DM41" s="84">
        <v>-607.1</v>
      </c>
      <c r="DN41" s="84">
        <v>5661.7</v>
      </c>
      <c r="DO41" s="84">
        <v>6728.9</v>
      </c>
      <c r="DP41" s="84">
        <v>5912.9</v>
      </c>
      <c r="DQ41" s="84">
        <v>6259.5</v>
      </c>
      <c r="DR41" s="84">
        <v>6592.7646694566884</v>
      </c>
      <c r="DS41" s="84">
        <v>6086.96466945669</v>
      </c>
      <c r="DT41" s="84">
        <v>5045.3</v>
      </c>
      <c r="DU41" s="84">
        <v>6742.5</v>
      </c>
      <c r="DV41" s="84">
        <f>8593.78888925575+'[4]International Reserves'!$E$54</f>
        <v>8129.8888892557497</v>
      </c>
      <c r="DW41" s="84">
        <v>3434.4</v>
      </c>
      <c r="DX41" s="109">
        <v>6966.3</v>
      </c>
      <c r="DY41" s="109">
        <v>6368</v>
      </c>
      <c r="DZ41" s="109">
        <v>6534.6</v>
      </c>
      <c r="EA41" s="109">
        <v>6722</v>
      </c>
      <c r="EB41" s="109">
        <v>7061.2</v>
      </c>
      <c r="EC41" s="109">
        <v>7215.6535232276992</v>
      </c>
      <c r="ED41" s="111">
        <f>7301.2-101.7</f>
        <v>7199.5</v>
      </c>
      <c r="EE41" s="111">
        <f>7578.7-623.5</f>
        <v>6955.2</v>
      </c>
      <c r="EF41" s="111">
        <v>7035.6</v>
      </c>
      <c r="EG41" s="111">
        <f ca="1">EG42+EG43+'Feuillet de conversion'!$EG$41</f>
        <v>6195.9833266950181</v>
      </c>
      <c r="EH41" s="109">
        <v>7332.9</v>
      </c>
      <c r="EI41" s="109">
        <v>6755.2999999999993</v>
      </c>
      <c r="EJ41" s="109">
        <f>7510.13478720698-313</f>
        <v>7197.13478720698</v>
      </c>
      <c r="EK41" s="110">
        <f ca="1">EK42+EK43+'Feuillet de conversion'!$EK$41</f>
        <v>6110.8586661344807</v>
      </c>
      <c r="EL41" s="109">
        <f>7043.24456905937+'[2]International Reserves'!$E$53</f>
        <v>6743.0445690593706</v>
      </c>
      <c r="EM41" s="109">
        <f ca="1">EM42+EM43+'Feuillet de conversion'!$EM$41</f>
        <v>6758.0999999999995</v>
      </c>
      <c r="EN41" s="109">
        <f>8117.62565026741+'[3]International Reserves'!$E$53</f>
        <v>7325.0256502674092</v>
      </c>
      <c r="EO41" s="109">
        <v>4886.8999999999996</v>
      </c>
      <c r="EP41" s="109">
        <f ca="1">EP42+EP43+'Feuillet de conversion'!$EP$41</f>
        <v>7404.1288972467482</v>
      </c>
      <c r="EQ41" s="109">
        <v>7361.9763432396403</v>
      </c>
    </row>
    <row r="42" spans="2:147" ht="15.75" x14ac:dyDescent="0.25">
      <c r="B42" s="71" t="s">
        <v>314</v>
      </c>
      <c r="C42" s="74" t="s">
        <v>366</v>
      </c>
      <c r="D42" s="74" t="s">
        <v>363</v>
      </c>
      <c r="E42" s="71" t="s">
        <v>314</v>
      </c>
      <c r="F42" s="75" t="s">
        <v>69</v>
      </c>
      <c r="G42" s="88" t="s">
        <v>70</v>
      </c>
      <c r="H42" s="76">
        <v>-451.1</v>
      </c>
      <c r="I42" s="76">
        <v>-339.5</v>
      </c>
      <c r="J42" s="76">
        <v>-388.8</v>
      </c>
      <c r="K42" s="76">
        <v>-294.39999999999998</v>
      </c>
      <c r="L42" s="76">
        <v>-250.9</v>
      </c>
      <c r="M42" s="76">
        <v>-338.2</v>
      </c>
      <c r="N42" s="77">
        <v>-306.10000000000002</v>
      </c>
      <c r="O42" s="77">
        <v>-318</v>
      </c>
      <c r="P42" s="77">
        <v>-393.5</v>
      </c>
      <c r="Q42" s="77">
        <v>-974.1</v>
      </c>
      <c r="R42" s="77">
        <v>-367.9</v>
      </c>
      <c r="S42" s="77">
        <v>-379.5</v>
      </c>
      <c r="T42" s="77">
        <v>-397.8</v>
      </c>
      <c r="U42" s="77">
        <v>-364.2</v>
      </c>
      <c r="V42" s="77">
        <v>-494.4</v>
      </c>
      <c r="W42" s="77">
        <v>-480.8</v>
      </c>
      <c r="X42" s="76">
        <v>-435.1</v>
      </c>
      <c r="Y42" s="76">
        <v>-411.2</v>
      </c>
      <c r="Z42" s="76">
        <v>-404.2</v>
      </c>
      <c r="AA42" s="76">
        <v>-491.6</v>
      </c>
      <c r="AB42" s="76">
        <v>-414.8</v>
      </c>
      <c r="AC42" s="76">
        <v>-475.6</v>
      </c>
      <c r="AD42" s="76">
        <v>-471.2</v>
      </c>
      <c r="AE42" s="76">
        <v>-416.3</v>
      </c>
      <c r="AF42" s="76">
        <v>-1517</v>
      </c>
      <c r="AG42" s="76">
        <v>-1531.2</v>
      </c>
      <c r="AH42" s="76">
        <v>-485.1</v>
      </c>
      <c r="AI42" s="76">
        <v>-485.1</v>
      </c>
      <c r="AJ42" s="76">
        <v>-435.1</v>
      </c>
      <c r="AK42" s="76">
        <v>-411.2</v>
      </c>
      <c r="AL42" s="77">
        <v>-946.5</v>
      </c>
      <c r="AM42" s="77">
        <v>-593.5</v>
      </c>
      <c r="AN42" s="77">
        <v>-553.79999999999995</v>
      </c>
      <c r="AO42" s="77">
        <v>-837.5</v>
      </c>
      <c r="AP42" s="77">
        <v>-831.6</v>
      </c>
      <c r="AQ42" s="77">
        <v>-687.2</v>
      </c>
      <c r="AR42" s="77">
        <v>-785.6</v>
      </c>
      <c r="AS42" s="53">
        <v>-670.5</v>
      </c>
      <c r="AT42" s="77">
        <v>-723.3</v>
      </c>
      <c r="AU42" s="77">
        <v>-968.5</v>
      </c>
      <c r="AV42" s="77">
        <v>-919.8</v>
      </c>
      <c r="AW42" s="77">
        <v>-636.1</v>
      </c>
      <c r="AX42" s="77">
        <v>-946.5</v>
      </c>
      <c r="AY42" s="77"/>
      <c r="AZ42" s="80">
        <v>-543.20000000000005</v>
      </c>
      <c r="BA42" s="80">
        <v>-942.5</v>
      </c>
      <c r="BB42" s="80">
        <v>-1009.7</v>
      </c>
      <c r="BC42" s="80">
        <v>-789.9</v>
      </c>
      <c r="BD42" s="80">
        <v>-1402.4</v>
      </c>
      <c r="BE42" s="80">
        <v>-1174.8999999999999</v>
      </c>
      <c r="BF42" s="80">
        <v>-541.5</v>
      </c>
      <c r="BG42" s="80">
        <v>-2143.4</v>
      </c>
      <c r="BH42" s="80">
        <v>-1995.7</v>
      </c>
      <c r="BI42" s="80">
        <v>-679.8</v>
      </c>
      <c r="BJ42" s="80">
        <v>-969.8</v>
      </c>
      <c r="BK42" s="80">
        <v>-764.1</v>
      </c>
      <c r="BL42" s="80">
        <v>-572.9</v>
      </c>
      <c r="BM42" s="80">
        <v>-808.8</v>
      </c>
      <c r="BN42" s="80">
        <v>-965.10000000000014</v>
      </c>
      <c r="BO42" s="80">
        <v>-864</v>
      </c>
      <c r="BP42" s="80">
        <v>-1553.6</v>
      </c>
      <c r="BQ42" s="80">
        <v>-1527.3</v>
      </c>
      <c r="BR42" s="80">
        <v>-1886.2</v>
      </c>
      <c r="BS42" s="80">
        <v>-2073.7000000000003</v>
      </c>
      <c r="BT42" s="80">
        <v>-778.59999999999991</v>
      </c>
      <c r="BU42" s="80">
        <v>-570.29999999999995</v>
      </c>
      <c r="BV42" s="80">
        <v>-851.09999999999991</v>
      </c>
      <c r="BW42" s="80">
        <v>-775.3</v>
      </c>
      <c r="BX42" s="80">
        <v>-566.4</v>
      </c>
      <c r="BY42" s="80">
        <v>-887.1</v>
      </c>
      <c r="BZ42" s="80">
        <v>-979.3</v>
      </c>
      <c r="CA42" s="80">
        <v>-712.3</v>
      </c>
      <c r="CB42" s="80">
        <v>-1267.6600000000001</v>
      </c>
      <c r="CC42" s="80">
        <v>-1206.8</v>
      </c>
      <c r="CD42" s="80">
        <v>-557.1</v>
      </c>
      <c r="CE42" s="76" t="s">
        <v>409</v>
      </c>
      <c r="CF42" s="76">
        <v>-570.29999999999995</v>
      </c>
      <c r="CG42" s="76">
        <v>-1977.6</v>
      </c>
      <c r="CH42" s="76" t="s">
        <v>450</v>
      </c>
      <c r="CI42" s="76">
        <v>-671.5</v>
      </c>
      <c r="CJ42" s="76">
        <v>-736.6</v>
      </c>
      <c r="CK42" s="76">
        <v>-994.6</v>
      </c>
      <c r="CL42" s="76">
        <v>-893.7</v>
      </c>
      <c r="CM42" s="76">
        <v>-746.5</v>
      </c>
      <c r="CN42" s="76">
        <v>-1363</v>
      </c>
      <c r="CO42" s="76">
        <v>-1258.5999999999999</v>
      </c>
      <c r="CP42" s="76">
        <v>-756.1</v>
      </c>
      <c r="CQ42" s="76">
        <v>-1134.8</v>
      </c>
      <c r="CR42" s="76">
        <v>-847</v>
      </c>
      <c r="CS42" s="76">
        <v>-621.6</v>
      </c>
      <c r="CT42" s="76">
        <v>-787.6</v>
      </c>
      <c r="CU42" s="76">
        <v>-620.79999999999995</v>
      </c>
      <c r="CV42" s="76">
        <v>-1349.9</v>
      </c>
      <c r="CW42" s="53"/>
      <c r="CX42" s="84">
        <v>-947.8</v>
      </c>
      <c r="CY42" s="84">
        <v>-995.4</v>
      </c>
      <c r="CZ42" s="84">
        <v>-866.3</v>
      </c>
      <c r="DA42" s="84">
        <v>-555.9</v>
      </c>
      <c r="DB42" s="84">
        <v>-597.6</v>
      </c>
      <c r="DC42" s="84">
        <v>-1374.1</v>
      </c>
      <c r="DD42" s="84">
        <v>-1581.3</v>
      </c>
      <c r="DE42" s="84">
        <v>-1581.3</v>
      </c>
      <c r="DF42" s="84">
        <v>-2479.8000000000002</v>
      </c>
      <c r="DG42" s="84">
        <v>-2181.1999999999998</v>
      </c>
      <c r="DH42" s="84">
        <v>-119.8</v>
      </c>
      <c r="DI42" s="84">
        <v>-814.6</v>
      </c>
      <c r="DJ42" s="84">
        <v>-3963.8</v>
      </c>
      <c r="DK42" s="84">
        <v>-3527.6</v>
      </c>
      <c r="DL42" s="84">
        <v>-691.4</v>
      </c>
      <c r="DM42" s="84">
        <v>-11.8</v>
      </c>
      <c r="DN42" s="84">
        <v>180.5</v>
      </c>
      <c r="DO42" s="84">
        <v>-1442.3</v>
      </c>
      <c r="DP42" s="84">
        <v>781.4</v>
      </c>
      <c r="DQ42" s="84">
        <v>1001.5</v>
      </c>
      <c r="DR42" s="84">
        <v>607.46899614177403</v>
      </c>
      <c r="DS42" s="84">
        <v>-1305.7310038582259</v>
      </c>
      <c r="DT42" s="84">
        <v>724.8</v>
      </c>
      <c r="DU42" s="84">
        <v>-3087.5</v>
      </c>
      <c r="DV42" s="84">
        <f>472.203863700926+'[4]International Reserves'!$F$54</f>
        <v>-3621.2961362990741</v>
      </c>
      <c r="DW42" s="84">
        <v>-794.5</v>
      </c>
      <c r="DX42" s="109">
        <v>-741.3</v>
      </c>
      <c r="DY42" s="109">
        <v>-363.5</v>
      </c>
      <c r="DZ42" s="109">
        <v>-529.79999999999995</v>
      </c>
      <c r="EA42" s="109">
        <v>-778.49999999999989</v>
      </c>
      <c r="EB42" s="109">
        <v>-471.2</v>
      </c>
      <c r="EC42" s="109">
        <v>116.16014566871002</v>
      </c>
      <c r="ED42" s="111">
        <f>1269.3-896.4</f>
        <v>372.9</v>
      </c>
      <c r="EE42" s="111">
        <f>1075.5-523.2</f>
        <v>552.29999999999995</v>
      </c>
      <c r="EF42" s="111">
        <v>514.29999999999995</v>
      </c>
      <c r="EG42" s="111">
        <v>-444.5</v>
      </c>
      <c r="EH42" s="109">
        <v>295.8</v>
      </c>
      <c r="EI42" s="109">
        <v>-468.6</v>
      </c>
      <c r="EJ42" s="109">
        <f>842.773796100571+'[5]International Reserves'!$F$53</f>
        <v>-430.12620389942913</v>
      </c>
      <c r="EK42" s="110">
        <v>132.9</v>
      </c>
      <c r="EL42" s="109">
        <f>1075.13459336111+'[2]International Reserves'!$F$53</f>
        <v>-200.56540663888995</v>
      </c>
      <c r="EM42" s="109">
        <f ca="1">EM43+EM44+'Feuillet de conversion'!$EM$42</f>
        <v>-2754.5</v>
      </c>
      <c r="EN42" s="115">
        <f ca="1">EN43+EN44+'Feuillet de conversion'!$EN$42</f>
        <v>-2437.4588474551051</v>
      </c>
      <c r="EO42" s="109">
        <v>-305.7</v>
      </c>
      <c r="EP42" s="109">
        <f ca="1">EP43+EP44+'Feuillet de conversion'!$EP$42</f>
        <v>-474.55312665433587</v>
      </c>
      <c r="EQ42" s="109">
        <v>-302.76686223968449</v>
      </c>
    </row>
    <row r="43" spans="2:147" ht="15.75" x14ac:dyDescent="0.25">
      <c r="B43" s="71" t="s">
        <v>316</v>
      </c>
      <c r="C43" s="74" t="s">
        <v>367</v>
      </c>
      <c r="D43" s="74" t="s">
        <v>364</v>
      </c>
      <c r="E43" s="71" t="s">
        <v>316</v>
      </c>
      <c r="F43" s="75" t="s">
        <v>69</v>
      </c>
      <c r="G43" s="88" t="s">
        <v>70</v>
      </c>
      <c r="H43" s="76">
        <v>-1504.9</v>
      </c>
      <c r="I43" s="76">
        <v>-1481</v>
      </c>
      <c r="J43" s="76">
        <v>-1495.6</v>
      </c>
      <c r="K43" s="76">
        <v>-1584.4</v>
      </c>
      <c r="L43" s="76">
        <v>-1608.9</v>
      </c>
      <c r="M43" s="76">
        <v>-1667</v>
      </c>
      <c r="N43" s="77">
        <v>-1783.6</v>
      </c>
      <c r="O43" s="77">
        <v>-1753.2</v>
      </c>
      <c r="P43" s="77">
        <v>-1721.3</v>
      </c>
      <c r="Q43" s="77">
        <v>-1541.4</v>
      </c>
      <c r="R43" s="77">
        <v>-1789.5</v>
      </c>
      <c r="S43" s="77">
        <v>-1824.8</v>
      </c>
      <c r="T43" s="77">
        <v>-1882.6</v>
      </c>
      <c r="U43" s="77">
        <v>-1874.4</v>
      </c>
      <c r="V43" s="77">
        <v>-1820.1</v>
      </c>
      <c r="W43" s="77">
        <v>-2910.6</v>
      </c>
      <c r="X43" s="76">
        <v>-2947.1</v>
      </c>
      <c r="Y43" s="76">
        <v>-3064.5</v>
      </c>
      <c r="Z43" s="76">
        <v>-3089.4</v>
      </c>
      <c r="AA43" s="76">
        <v>-3509.4</v>
      </c>
      <c r="AB43" s="76">
        <v>-3503.9</v>
      </c>
      <c r="AC43" s="76">
        <v>-3662.4</v>
      </c>
      <c r="AD43" s="76">
        <v>-3683.6</v>
      </c>
      <c r="AE43" s="76">
        <v>-3857.9</v>
      </c>
      <c r="AF43" s="76">
        <v>-3004.1</v>
      </c>
      <c r="AG43" s="76">
        <v>-3158.3</v>
      </c>
      <c r="AH43" s="76">
        <v>-3206.2</v>
      </c>
      <c r="AI43" s="76">
        <v>-3206.2</v>
      </c>
      <c r="AJ43" s="76">
        <v>2947.1</v>
      </c>
      <c r="AK43" s="76">
        <v>-3064.5</v>
      </c>
      <c r="AL43" s="77">
        <v>-5259.2</v>
      </c>
      <c r="AM43" s="77">
        <v>-3426.2</v>
      </c>
      <c r="AN43" s="77">
        <v>-3442.4</v>
      </c>
      <c r="AO43" s="77">
        <v>-3409.1</v>
      </c>
      <c r="AP43" s="77">
        <v>-3266.1</v>
      </c>
      <c r="AQ43" s="77">
        <v>-3265.1</v>
      </c>
      <c r="AR43" s="77">
        <v>-3424</v>
      </c>
      <c r="AS43" s="53">
        <v>-3604.3</v>
      </c>
      <c r="AT43" s="77">
        <v>-3561.5</v>
      </c>
      <c r="AU43" s="77">
        <v>-4038.2</v>
      </c>
      <c r="AV43" s="77">
        <v>-3936.2</v>
      </c>
      <c r="AW43" s="77">
        <v>-3943.6</v>
      </c>
      <c r="AX43" s="77">
        <v>-5259.2</v>
      </c>
      <c r="AY43" s="77"/>
      <c r="AZ43" s="80">
        <v>-5395.8</v>
      </c>
      <c r="BA43" s="80">
        <v>-5311.3</v>
      </c>
      <c r="BB43" s="80">
        <v>-5107.1000000000004</v>
      </c>
      <c r="BC43" s="80">
        <v>-5051.2</v>
      </c>
      <c r="BD43" s="80">
        <v>-4500.7</v>
      </c>
      <c r="BE43" s="80">
        <v>-4749.5</v>
      </c>
      <c r="BF43" s="80">
        <v>-4732</v>
      </c>
      <c r="BG43" s="80">
        <v>-4159.7</v>
      </c>
      <c r="BH43" s="80">
        <v>-4118.1000000000004</v>
      </c>
      <c r="BI43" s="80">
        <v>-5336.9</v>
      </c>
      <c r="BJ43" s="80">
        <v>-5364.3</v>
      </c>
      <c r="BK43" s="80">
        <v>-5487</v>
      </c>
      <c r="BL43" s="80">
        <v>-5313.1</v>
      </c>
      <c r="BM43" s="80">
        <v>-5541.3</v>
      </c>
      <c r="BN43" s="80">
        <v>-5307.1</v>
      </c>
      <c r="BO43" s="80">
        <v>-5243.2999999999993</v>
      </c>
      <c r="BP43" s="80">
        <v>-4640.6000000000004</v>
      </c>
      <c r="BQ43" s="80">
        <v>-4845.3999999999996</v>
      </c>
      <c r="BR43" s="80">
        <v>3541</v>
      </c>
      <c r="BS43" s="80">
        <v>-3989.2</v>
      </c>
      <c r="BT43" s="80">
        <v>-4052.1</v>
      </c>
      <c r="BU43" s="80">
        <v>-3948</v>
      </c>
      <c r="BV43" s="80">
        <v>-5612.0999999999995</v>
      </c>
      <c r="BW43" s="80">
        <v>6958.2</v>
      </c>
      <c r="BX43" s="80">
        <v>7052.3</v>
      </c>
      <c r="BY43" s="80">
        <v>-6838.1</v>
      </c>
      <c r="BZ43" s="80">
        <v>-6619</v>
      </c>
      <c r="CA43" s="80">
        <v>-6651.8</v>
      </c>
      <c r="CB43" s="80">
        <v>-6254.3</v>
      </c>
      <c r="CC43" s="80">
        <v>-6339.3</v>
      </c>
      <c r="CD43" s="80">
        <v>-5941.1</v>
      </c>
      <c r="CE43" s="80">
        <v>0</v>
      </c>
      <c r="CF43" s="76">
        <v>-3948</v>
      </c>
      <c r="CG43" s="76">
        <v>-4111.8999999999996</v>
      </c>
      <c r="CH43" s="76" t="s">
        <v>452</v>
      </c>
      <c r="CI43" s="76">
        <v>-4290.8999999999996</v>
      </c>
      <c r="CJ43" s="76">
        <v>-4303.7</v>
      </c>
      <c r="CK43" s="76">
        <v>-4105.2</v>
      </c>
      <c r="CL43" s="76">
        <v>-4030.8</v>
      </c>
      <c r="CM43" s="76">
        <v>-4708.6000000000004</v>
      </c>
      <c r="CN43" s="76">
        <v>-4261.2</v>
      </c>
      <c r="CO43" s="76">
        <v>-4369.8999999999996</v>
      </c>
      <c r="CP43" s="76">
        <v>-4447.6000000000004</v>
      </c>
      <c r="CQ43" s="76">
        <v>-4084.7</v>
      </c>
      <c r="CR43" s="76">
        <v>-4246.5</v>
      </c>
      <c r="CS43" s="76">
        <v>-4275.1000000000004</v>
      </c>
      <c r="CT43" s="76">
        <v>-5031.1000000000004</v>
      </c>
      <c r="CU43" s="76">
        <v>-5517.8</v>
      </c>
      <c r="CV43" s="76">
        <v>-5058.7</v>
      </c>
      <c r="CW43" s="53"/>
      <c r="CX43" s="84">
        <v>-6815.9</v>
      </c>
      <c r="CY43" s="84">
        <v>-6801.3</v>
      </c>
      <c r="CZ43" s="84">
        <v>-7298.3</v>
      </c>
      <c r="DA43" s="84">
        <v>-10141.799999999999</v>
      </c>
      <c r="DB43" s="84">
        <v>-10063.1</v>
      </c>
      <c r="DC43" s="84">
        <v>-9566.9</v>
      </c>
      <c r="DD43" s="84">
        <v>-9193.2999999999993</v>
      </c>
      <c r="DE43" s="84">
        <v>-9193.2999999999993</v>
      </c>
      <c r="DF43" s="84">
        <v>-8414.4</v>
      </c>
      <c r="DG43" s="84">
        <v>-6454.2</v>
      </c>
      <c r="DH43" s="84">
        <v>-8248.4</v>
      </c>
      <c r="DI43" s="84">
        <v>-8816.7000000000007</v>
      </c>
      <c r="DJ43" s="84">
        <v>-5984</v>
      </c>
      <c r="DK43" s="84">
        <v>-5412.4</v>
      </c>
      <c r="DL43" s="84">
        <v>-9050.6</v>
      </c>
      <c r="DM43" s="84">
        <v>-8728.2000000000007</v>
      </c>
      <c r="DN43" s="84">
        <v>-8987.2000000000007</v>
      </c>
      <c r="DO43" s="84">
        <v>-8357</v>
      </c>
      <c r="DP43" s="84">
        <v>1332.3</v>
      </c>
      <c r="DQ43" s="84">
        <v>1413.1</v>
      </c>
      <c r="DR43" s="84">
        <v>1383.7547539243189</v>
      </c>
      <c r="DS43" s="84">
        <v>-5827.0452460756806</v>
      </c>
      <c r="DT43" s="84">
        <v>-8242.4</v>
      </c>
      <c r="DU43" s="84">
        <v>-4412.7</v>
      </c>
      <c r="DV43" s="84">
        <f>432.059689598508+'[4]International Reserves'!$G$54</f>
        <v>-3391.9403104014918</v>
      </c>
      <c r="DW43" s="84">
        <v>-3481</v>
      </c>
      <c r="DX43" s="109">
        <v>-3243.4</v>
      </c>
      <c r="DY43" s="109">
        <v>-3126.8</v>
      </c>
      <c r="DZ43" s="109">
        <v>-3392.6</v>
      </c>
      <c r="EA43" s="109">
        <v>-3140.1999999999994</v>
      </c>
      <c r="EB43" s="109">
        <v>-3418.3</v>
      </c>
      <c r="EC43" s="109">
        <v>-2431.16479080505</v>
      </c>
      <c r="ED43" s="111">
        <f>1459-6419.4</f>
        <v>-4960.3999999999996</v>
      </c>
      <c r="EE43" s="111">
        <f>1386.2-6213.2</f>
        <v>-4827</v>
      </c>
      <c r="EF43" s="111">
        <v>-6996.3</v>
      </c>
      <c r="EG43" s="111">
        <f ca="1">EG44+EG45+'Feuillet de conversion'!$EG$43</f>
        <v>-6861.2933294003697</v>
      </c>
      <c r="EH43" s="109">
        <v>-6878.9</v>
      </c>
      <c r="EI43" s="109">
        <v>-5886.3000000000011</v>
      </c>
      <c r="EJ43" s="109">
        <f>1450.80549801648+'[5]International Reserves'!$G$53</f>
        <v>-5964.4945019835204</v>
      </c>
      <c r="EK43" s="109">
        <v>-5544</v>
      </c>
      <c r="EL43" s="109">
        <f>1409.46268544352+'[2]International Reserves'!$G$53</f>
        <v>-6019.5373145564799</v>
      </c>
      <c r="EM43" s="109">
        <f ca="1">EM44+EM45+'Feuillet de conversion'!$EM$43</f>
        <v>-3515.9</v>
      </c>
      <c r="EN43" s="109">
        <f>991.485347123077+'[3]International Reserves'!$G$53</f>
        <v>-4226.9146528769234</v>
      </c>
      <c r="EO43" s="109">
        <v>-3709</v>
      </c>
      <c r="EP43" s="109">
        <v>-3753.4258336594166</v>
      </c>
      <c r="EQ43" s="109">
        <v>-4172.6619485889414</v>
      </c>
    </row>
    <row r="44" spans="2:147" ht="15.75" x14ac:dyDescent="0.25">
      <c r="C44" s="1" t="s">
        <v>318</v>
      </c>
      <c r="D44" s="1" t="s">
        <v>350</v>
      </c>
      <c r="F44" s="58"/>
      <c r="G44" s="89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1"/>
      <c r="BZ44" s="81"/>
      <c r="CA44" s="81"/>
      <c r="CB44" s="81"/>
      <c r="CC44" s="81"/>
      <c r="CD44" s="81"/>
      <c r="CE44" s="81"/>
      <c r="CF44" s="81"/>
      <c r="CG44" s="81"/>
      <c r="CH44" s="81"/>
      <c r="CI44" s="81"/>
      <c r="CJ44" s="81"/>
      <c r="CK44" s="81"/>
      <c r="CL44" s="81"/>
      <c r="CM44" s="81"/>
      <c r="CN44" s="76"/>
      <c r="CO44" s="76"/>
      <c r="CP44" s="76"/>
      <c r="CQ44" s="76"/>
      <c r="CR44" s="76"/>
      <c r="CS44" s="76"/>
      <c r="CT44" s="76"/>
      <c r="CU44" s="76"/>
      <c r="CV44" s="76"/>
      <c r="CW44" s="53"/>
      <c r="CX44" s="84"/>
      <c r="CY44" s="84"/>
      <c r="CZ44" s="84"/>
      <c r="DA44" s="84"/>
      <c r="DB44" s="84"/>
      <c r="DC44" s="84"/>
      <c r="DD44" s="84"/>
      <c r="DE44" s="84"/>
      <c r="DF44" s="84"/>
      <c r="DG44" s="84"/>
      <c r="DH44" s="84"/>
      <c r="DI44" s="84"/>
      <c r="DJ44" s="84"/>
      <c r="DK44" s="84"/>
      <c r="DL44" s="84"/>
      <c r="DM44" s="84"/>
      <c r="DN44" s="84"/>
      <c r="DO44" s="84"/>
      <c r="DP44" s="84"/>
      <c r="DQ44" s="84"/>
      <c r="DR44" s="84"/>
      <c r="DS44" s="84"/>
      <c r="DT44" s="84">
        <v>-6961.3</v>
      </c>
      <c r="DU44" s="84"/>
      <c r="DV44" s="84"/>
      <c r="DW44" s="84"/>
      <c r="DX44" s="109"/>
      <c r="DY44" s="109"/>
      <c r="DZ44" s="109"/>
      <c r="EA44" s="109"/>
      <c r="EB44" s="109"/>
      <c r="EC44" s="109"/>
      <c r="ED44" s="84"/>
      <c r="EE44" s="84"/>
      <c r="EF44" s="111"/>
      <c r="EG44" s="111"/>
      <c r="EH44" s="109"/>
      <c r="EI44" s="109"/>
      <c r="EJ44" s="109"/>
      <c r="EK44" s="109"/>
      <c r="EL44" s="109"/>
      <c r="EM44" s="109"/>
      <c r="EN44" s="109"/>
      <c r="EO44" s="109"/>
      <c r="EP44" s="109"/>
      <c r="EQ44" s="109"/>
    </row>
    <row r="45" spans="2:147" ht="15.75" x14ac:dyDescent="0.25">
      <c r="C45" s="72" t="s">
        <v>319</v>
      </c>
      <c r="D45" s="72" t="s">
        <v>371</v>
      </c>
      <c r="F45" s="58"/>
      <c r="G45" s="89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1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76"/>
      <c r="CO45" s="76"/>
      <c r="CP45" s="76"/>
      <c r="CQ45" s="76"/>
      <c r="CR45" s="76"/>
      <c r="CS45" s="76"/>
      <c r="CT45" s="76"/>
      <c r="CU45" s="76"/>
      <c r="CV45" s="76"/>
      <c r="CW45" s="53"/>
      <c r="CX45" s="84"/>
      <c r="CY45" s="84"/>
      <c r="CZ45" s="84"/>
      <c r="DA45" s="84"/>
      <c r="DB45" s="84"/>
      <c r="DC45" s="84"/>
      <c r="DD45" s="84"/>
      <c r="DE45" s="84"/>
      <c r="DF45" s="84"/>
      <c r="DG45" s="84"/>
      <c r="DH45" s="84"/>
      <c r="DI45" s="84"/>
      <c r="DJ45" s="84"/>
      <c r="DK45" s="84"/>
      <c r="DL45" s="84"/>
      <c r="DM45" s="84"/>
      <c r="DN45" s="84"/>
      <c r="DO45" s="84"/>
      <c r="DP45" s="84"/>
      <c r="DQ45" s="84"/>
      <c r="DR45" s="84"/>
      <c r="DS45" s="84"/>
      <c r="DT45" s="84"/>
      <c r="DU45" s="84"/>
      <c r="DV45" s="84"/>
      <c r="DW45" s="84"/>
      <c r="DX45" s="109"/>
      <c r="DY45" s="109"/>
      <c r="DZ45" s="109"/>
      <c r="EA45" s="109"/>
      <c r="EB45" s="109"/>
      <c r="EC45" s="109"/>
      <c r="ED45" s="84"/>
      <c r="EE45" s="84"/>
      <c r="EF45" s="111"/>
      <c r="EG45" s="111"/>
      <c r="EH45" s="109"/>
      <c r="EI45" s="109"/>
      <c r="EJ45" s="109"/>
      <c r="EK45" s="109"/>
      <c r="EL45" s="109"/>
      <c r="EM45" s="109"/>
      <c r="EN45" s="109"/>
      <c r="EO45" s="109"/>
      <c r="EP45" s="109"/>
      <c r="EQ45" s="109"/>
    </row>
    <row r="46" spans="2:147" ht="15.75" x14ac:dyDescent="0.25">
      <c r="B46" s="71" t="s">
        <v>320</v>
      </c>
      <c r="C46" s="70" t="s">
        <v>311</v>
      </c>
      <c r="D46" s="70" t="s">
        <v>311</v>
      </c>
      <c r="E46" s="71" t="s">
        <v>320</v>
      </c>
      <c r="F46" s="75" t="s">
        <v>69</v>
      </c>
      <c r="G46" s="88" t="s">
        <v>70</v>
      </c>
      <c r="H46" s="76">
        <v>-1131.4000000000001</v>
      </c>
      <c r="I46" s="76">
        <v>-1140.5</v>
      </c>
      <c r="J46" s="76">
        <v>-1134.5</v>
      </c>
      <c r="K46" s="76">
        <v>-1154.4000000000001</v>
      </c>
      <c r="L46" s="76">
        <v>-1134</v>
      </c>
      <c r="M46" s="76">
        <v>-1148.8</v>
      </c>
      <c r="N46" s="77">
        <v>-1142.2</v>
      </c>
      <c r="O46" s="77">
        <v>-1164.7</v>
      </c>
      <c r="P46" s="77">
        <v>-1151</v>
      </c>
      <c r="Q46" s="77">
        <v>-846.7</v>
      </c>
      <c r="R46" s="77">
        <v>-1154.5999999999999</v>
      </c>
      <c r="S46" s="77">
        <v>-909.5</v>
      </c>
      <c r="T46" s="77">
        <v>-905.1</v>
      </c>
      <c r="U46" s="77">
        <v>-923.5</v>
      </c>
      <c r="V46" s="77">
        <v>-915.9</v>
      </c>
      <c r="W46" s="76">
        <v>-923.6</v>
      </c>
      <c r="X46" s="76">
        <v>-926.6</v>
      </c>
      <c r="Y46" s="76">
        <v>-1175.7</v>
      </c>
      <c r="Z46" s="76">
        <v>-1109.5</v>
      </c>
      <c r="AA46" s="76">
        <v>-1181.5</v>
      </c>
      <c r="AB46" s="76">
        <v>-1178.5999999999999</v>
      </c>
      <c r="AC46" s="76">
        <v>-1185.4000000000001</v>
      </c>
      <c r="AD46" s="76">
        <v>-1191.5999999999999</v>
      </c>
      <c r="AE46" s="76">
        <v>-1210.8</v>
      </c>
      <c r="AF46" s="76">
        <v>-1212.3</v>
      </c>
      <c r="AG46" s="76">
        <v>-1287.7</v>
      </c>
      <c r="AH46" s="76">
        <v>-1234.5</v>
      </c>
      <c r="AI46" s="76">
        <v>1889.8</v>
      </c>
      <c r="AJ46" s="76">
        <v>-926.6</v>
      </c>
      <c r="AK46" s="76">
        <v>-1175.7</v>
      </c>
      <c r="AL46" s="77">
        <v>-1428.2</v>
      </c>
      <c r="AM46" s="77">
        <v>-1125.4000000000001</v>
      </c>
      <c r="AN46" s="77">
        <v>-1135.4000000000001</v>
      </c>
      <c r="AO46" s="77">
        <v>-1152</v>
      </c>
      <c r="AP46" s="77">
        <v>-1189.0999999999999</v>
      </c>
      <c r="AQ46" s="77">
        <v>-1280</v>
      </c>
      <c r="AR46" s="77">
        <v>-1296.5999999999999</v>
      </c>
      <c r="AS46" s="53">
        <v>-1317.1</v>
      </c>
      <c r="AT46" s="77">
        <v>-1337.5</v>
      </c>
      <c r="AU46" s="77">
        <v>-1315.7</v>
      </c>
      <c r="AV46" s="77">
        <v>-1315.7</v>
      </c>
      <c r="AW46" s="77">
        <v>-1383.6</v>
      </c>
      <c r="AX46" s="77">
        <v>-1428.2</v>
      </c>
      <c r="AY46" s="77"/>
      <c r="AZ46" s="80">
        <f>AZ47+AZ48+AZ49</f>
        <v>-1463</v>
      </c>
      <c r="BA46" s="80">
        <v>-1439.7</v>
      </c>
      <c r="BB46" s="80">
        <f t="shared" ref="BB46:BH46" si="0">BB47+BB48+BB49</f>
        <v>-1448.7</v>
      </c>
      <c r="BC46" s="80">
        <f t="shared" si="0"/>
        <v>-1470.3</v>
      </c>
      <c r="BD46" s="80">
        <f t="shared" si="0"/>
        <v>-1506</v>
      </c>
      <c r="BE46" s="80">
        <f t="shared" si="0"/>
        <v>-1533.3</v>
      </c>
      <c r="BF46" s="80">
        <f t="shared" si="0"/>
        <v>-1531.1</v>
      </c>
      <c r="BG46" s="80">
        <f t="shared" si="0"/>
        <v>-1547.4</v>
      </c>
      <c r="BH46" s="80">
        <f t="shared" si="0"/>
        <v>-1557.4</v>
      </c>
      <c r="BI46" s="80">
        <v>-1550.1</v>
      </c>
      <c r="BJ46" s="80">
        <v>-1519.9</v>
      </c>
      <c r="BK46" s="80">
        <v>-1549.1</v>
      </c>
      <c r="BL46" s="80">
        <f>BL47+BL48+BL49</f>
        <v>-1543.4</v>
      </c>
      <c r="BM46" s="80">
        <v>-1560</v>
      </c>
      <c r="BN46" s="80">
        <v>-1553.6</v>
      </c>
      <c r="BO46" s="80">
        <v>-1493.8</v>
      </c>
      <c r="BP46" s="80">
        <v>-1456.9</v>
      </c>
      <c r="BQ46" s="80">
        <v>-1485.7</v>
      </c>
      <c r="BR46" s="80">
        <v>-1487.6</v>
      </c>
      <c r="BS46" s="80">
        <v>-1493.5</v>
      </c>
      <c r="BT46" s="80">
        <v>-1493.5</v>
      </c>
      <c r="BU46" s="80">
        <v>-1482</v>
      </c>
      <c r="BV46" s="80">
        <v>-1482.2</v>
      </c>
      <c r="BW46" s="80">
        <v>-1493.1</v>
      </c>
      <c r="BX46" s="80">
        <v>-1496.8</v>
      </c>
      <c r="BY46" s="80">
        <v>-1489.1</v>
      </c>
      <c r="BZ46" s="80">
        <v>-1495</v>
      </c>
      <c r="CA46" s="80">
        <v>-1557.5</v>
      </c>
      <c r="CB46" s="80">
        <v>-1556.2</v>
      </c>
      <c r="CC46" s="80">
        <v>-1556</v>
      </c>
      <c r="CD46" s="82">
        <v>-1558.9</v>
      </c>
      <c r="CE46" s="76">
        <v>-1549</v>
      </c>
      <c r="CF46" s="76">
        <v>-1482</v>
      </c>
      <c r="CG46" s="76">
        <v>-1539.9</v>
      </c>
      <c r="CH46" s="76">
        <v>-1535.5</v>
      </c>
      <c r="CI46" s="76">
        <v>-1536.3</v>
      </c>
      <c r="CJ46" s="76">
        <v>-1575.6</v>
      </c>
      <c r="CK46" s="76">
        <v>-1569.8</v>
      </c>
      <c r="CL46" s="76">
        <v>-1570.6</v>
      </c>
      <c r="CM46" s="76">
        <v>-1575.3</v>
      </c>
      <c r="CN46" s="76">
        <v>-1557.8</v>
      </c>
      <c r="CO46" s="76">
        <v>-1562.6</v>
      </c>
      <c r="CP46" s="76">
        <v>-1555.9</v>
      </c>
      <c r="CQ46" s="76">
        <v>-1547.1</v>
      </c>
      <c r="CR46" s="76">
        <v>-1547.1</v>
      </c>
      <c r="CS46" s="76">
        <v>-1523.1</v>
      </c>
      <c r="CT46" s="76">
        <v>1523.1</v>
      </c>
      <c r="CU46" s="76">
        <v>-1512.1</v>
      </c>
      <c r="CV46" s="83">
        <v>-1495.9</v>
      </c>
      <c r="CW46" s="53"/>
      <c r="CX46" s="84">
        <v>-1527.4</v>
      </c>
      <c r="CY46" s="84">
        <v>-1512.7</v>
      </c>
      <c r="CZ46" s="84">
        <v>-1512.8</v>
      </c>
      <c r="DA46" s="84">
        <v>-1506.2</v>
      </c>
      <c r="DB46" s="84">
        <v>-1574.8</v>
      </c>
      <c r="DC46" s="84">
        <v>-1643.3</v>
      </c>
      <c r="DD46" s="84">
        <v>-1671.1</v>
      </c>
      <c r="DE46" s="84">
        <v>-1673.2</v>
      </c>
      <c r="DF46" s="84">
        <v>-1917</v>
      </c>
      <c r="DG46" s="84">
        <v>-2033.8</v>
      </c>
      <c r="DH46" s="84">
        <v>-1919.6</v>
      </c>
      <c r="DI46" s="84">
        <v>-1926.8</v>
      </c>
      <c r="DJ46" s="84">
        <v>-1911.6</v>
      </c>
      <c r="DK46" s="84">
        <v>-1874.3</v>
      </c>
      <c r="DL46" s="84">
        <v>-1919.6</v>
      </c>
      <c r="DM46" s="84">
        <v>-1899.6</v>
      </c>
      <c r="DN46" s="84">
        <v>-1899.2</v>
      </c>
      <c r="DO46" s="84">
        <v>-1893.6</v>
      </c>
      <c r="DP46" s="84">
        <v>-1871.7</v>
      </c>
      <c r="DQ46" s="84">
        <v>-1887.8</v>
      </c>
      <c r="DR46" s="84">
        <v>-1846.3</v>
      </c>
      <c r="DS46" s="84">
        <v>-1947.4</v>
      </c>
      <c r="DT46" s="84">
        <v>-1891.1</v>
      </c>
      <c r="DU46" s="84">
        <v>-1841.3</v>
      </c>
      <c r="DV46" s="84">
        <v>-1815</v>
      </c>
      <c r="DW46" s="84">
        <v>-1761.6</v>
      </c>
      <c r="DX46" s="109">
        <v>-1757.5</v>
      </c>
      <c r="DY46" s="109">
        <v>-1743.2</v>
      </c>
      <c r="DZ46" s="109">
        <v>-1702.6</v>
      </c>
      <c r="EA46" s="109">
        <v>-1730.9</v>
      </c>
      <c r="EB46" s="109">
        <v>-1718.1</v>
      </c>
      <c r="EC46" s="109">
        <v>-1747.5</v>
      </c>
      <c r="ED46" s="109">
        <v>-1754.1</v>
      </c>
      <c r="EE46" s="112">
        <v>-1788</v>
      </c>
      <c r="EF46" s="112">
        <v>-1819.8</v>
      </c>
      <c r="EG46" s="111">
        <v>-1814.5</v>
      </c>
      <c r="EH46" s="111">
        <f>EI46+EJ46+EK46</f>
        <v>-5605.6</v>
      </c>
      <c r="EI46" s="109">
        <v>-1867.6</v>
      </c>
      <c r="EJ46" s="109">
        <v>-1883</v>
      </c>
      <c r="EK46" s="109">
        <v>-1855</v>
      </c>
      <c r="EL46" s="109">
        <v>-1869.7</v>
      </c>
      <c r="EM46" s="109">
        <v>-1861.9</v>
      </c>
      <c r="EN46" s="109">
        <v>-1876.5</v>
      </c>
      <c r="EO46" s="109">
        <v>-1851.3</v>
      </c>
      <c r="EP46" s="109">
        <v>-1841.8</v>
      </c>
      <c r="EQ46" s="109">
        <v>-1778.1596492009401</v>
      </c>
    </row>
    <row r="47" spans="2:147" ht="15.75" x14ac:dyDescent="0.25">
      <c r="B47" s="71" t="s">
        <v>321</v>
      </c>
      <c r="C47" s="74" t="s">
        <v>365</v>
      </c>
      <c r="D47" s="74" t="s">
        <v>362</v>
      </c>
      <c r="E47" s="71" t="s">
        <v>321</v>
      </c>
      <c r="F47" s="75" t="s">
        <v>69</v>
      </c>
      <c r="G47" s="88" t="s">
        <v>70</v>
      </c>
      <c r="H47" s="76">
        <v>-65.599999999999994</v>
      </c>
      <c r="I47" s="76">
        <v>-52.5</v>
      </c>
      <c r="J47" s="76">
        <v>-46</v>
      </c>
      <c r="K47" s="76">
        <v>-85.2</v>
      </c>
      <c r="L47" s="76">
        <v>-102.3</v>
      </c>
      <c r="M47" s="76">
        <v>-72.8</v>
      </c>
      <c r="N47" s="77">
        <v>-67.400000000000006</v>
      </c>
      <c r="O47" s="77">
        <v>-56.6</v>
      </c>
      <c r="P47" s="77">
        <v>-66.3</v>
      </c>
      <c r="Q47" s="77">
        <v>-78.3</v>
      </c>
      <c r="R47" s="77">
        <v>-89.5</v>
      </c>
      <c r="S47" s="77">
        <v>-61.9</v>
      </c>
      <c r="T47" s="77">
        <v>-74.7</v>
      </c>
      <c r="U47" s="77">
        <v>-46.5</v>
      </c>
      <c r="V47" s="77">
        <v>-63.9</v>
      </c>
      <c r="W47" s="76">
        <v>-66.8</v>
      </c>
      <c r="X47" s="76">
        <v>-117.1</v>
      </c>
      <c r="Y47" s="76">
        <v>-66.2</v>
      </c>
      <c r="Z47" s="76">
        <v>-89.9</v>
      </c>
      <c r="AA47" s="76">
        <v>-42.9</v>
      </c>
      <c r="AB47" s="76">
        <v>-69.900000000000006</v>
      </c>
      <c r="AC47" s="76">
        <v>-66.2</v>
      </c>
      <c r="AD47" s="76">
        <v>-143.5</v>
      </c>
      <c r="AE47" s="76">
        <v>-57.5</v>
      </c>
      <c r="AF47" s="76">
        <v>-93.1</v>
      </c>
      <c r="AG47" s="76">
        <v>-97.1</v>
      </c>
      <c r="AH47" s="76">
        <v>-71.599999999999994</v>
      </c>
      <c r="AI47" s="76">
        <v>436</v>
      </c>
      <c r="AJ47" s="76">
        <v>-117.1</v>
      </c>
      <c r="AK47" s="76">
        <v>-66.2</v>
      </c>
      <c r="AL47" s="77">
        <v>-130.80000000000001</v>
      </c>
      <c r="AM47" s="77">
        <v>-40</v>
      </c>
      <c r="AN47" s="77">
        <v>-76.7</v>
      </c>
      <c r="AO47" s="77">
        <v>-72.400000000000006</v>
      </c>
      <c r="AP47" s="77">
        <v>-162.69999999999999</v>
      </c>
      <c r="AQ47" s="77">
        <v>-59</v>
      </c>
      <c r="AR47" s="77">
        <v>-110.3</v>
      </c>
      <c r="AS47" s="53">
        <v>-43.9</v>
      </c>
      <c r="AT47" s="77">
        <v>-85.4</v>
      </c>
      <c r="AU47" s="77">
        <v>-97.6</v>
      </c>
      <c r="AV47" s="77">
        <v>-97.6</v>
      </c>
      <c r="AW47" s="77">
        <v>-74.599999999999994</v>
      </c>
      <c r="AX47" s="77">
        <v>-130.80000000000001</v>
      </c>
      <c r="AY47" s="77"/>
      <c r="AZ47" s="80">
        <v>-93.3</v>
      </c>
      <c r="BA47" s="80">
        <v>-109.5</v>
      </c>
      <c r="BB47" s="80">
        <v>-253.6</v>
      </c>
      <c r="BC47" s="80">
        <v>-75.599999999999994</v>
      </c>
      <c r="BD47" s="80">
        <v>-130.80000000000001</v>
      </c>
      <c r="BE47" s="80">
        <v>-64.3</v>
      </c>
      <c r="BF47" s="80">
        <v>-63.6</v>
      </c>
      <c r="BG47" s="80">
        <v>-105.1</v>
      </c>
      <c r="BH47" s="80">
        <v>-232.4</v>
      </c>
      <c r="BI47" s="80">
        <v>-119.2</v>
      </c>
      <c r="BJ47" s="80">
        <v>-148.1</v>
      </c>
      <c r="BK47" s="80">
        <v>-67.5</v>
      </c>
      <c r="BL47" s="80">
        <v>-70</v>
      </c>
      <c r="BM47" s="80">
        <v>-118.5</v>
      </c>
      <c r="BN47" s="80">
        <v>-275.2</v>
      </c>
      <c r="BO47" s="80">
        <v>-111.3</v>
      </c>
      <c r="BP47" s="80">
        <v>-158.1</v>
      </c>
      <c r="BQ47" s="80">
        <v>-62.1</v>
      </c>
      <c r="BR47" s="80">
        <v>-79.900000000000006</v>
      </c>
      <c r="BS47" s="80">
        <v>-115.1</v>
      </c>
      <c r="BT47" s="80">
        <v>-115.1</v>
      </c>
      <c r="BU47" s="80">
        <v>-89</v>
      </c>
      <c r="BV47" s="80">
        <v>-177.3</v>
      </c>
      <c r="BW47" s="80">
        <v>-61.8</v>
      </c>
      <c r="BX47" s="80">
        <v>86.6</v>
      </c>
      <c r="BY47" s="80">
        <v>-112.1</v>
      </c>
      <c r="BZ47" s="80">
        <v>-210.5</v>
      </c>
      <c r="CA47" s="80">
        <v>-77</v>
      </c>
      <c r="CB47" s="80">
        <v>-192.7</v>
      </c>
      <c r="CC47" s="80">
        <v>-70</v>
      </c>
      <c r="CD47" s="80">
        <v>-93</v>
      </c>
      <c r="CE47" s="76">
        <v>-113.1</v>
      </c>
      <c r="CF47" s="80">
        <v>-89</v>
      </c>
      <c r="CG47" s="80">
        <v>-89.9</v>
      </c>
      <c r="CH47" s="76">
        <v>-192.6</v>
      </c>
      <c r="CI47" s="76">
        <v>-70.400000000000006</v>
      </c>
      <c r="CJ47" s="76">
        <v>-85</v>
      </c>
      <c r="CK47" s="76">
        <v>-107.5</v>
      </c>
      <c r="CL47" s="76">
        <v>-242.4</v>
      </c>
      <c r="CM47" s="76">
        <v>-76.2</v>
      </c>
      <c r="CN47" s="76">
        <v>-197.9</v>
      </c>
      <c r="CO47" s="76">
        <v>-75.3</v>
      </c>
      <c r="CP47" s="76">
        <v>-83.9</v>
      </c>
      <c r="CQ47" s="76">
        <v>-108.6</v>
      </c>
      <c r="CR47" s="76">
        <v>-240</v>
      </c>
      <c r="CS47" s="76">
        <v>-85.6</v>
      </c>
      <c r="CT47" s="76">
        <v>-85.6</v>
      </c>
      <c r="CU47" s="76">
        <v>-76</v>
      </c>
      <c r="CV47" s="83">
        <v>-79.2</v>
      </c>
      <c r="CW47" s="53"/>
      <c r="CX47" s="84">
        <v>-252.8</v>
      </c>
      <c r="CY47" s="84">
        <v>-59</v>
      </c>
      <c r="CZ47" s="84">
        <v>-210.7</v>
      </c>
      <c r="DA47" s="84">
        <v>-67.599999999999994</v>
      </c>
      <c r="DB47" s="84">
        <v>-77.099999999999994</v>
      </c>
      <c r="DC47" s="84">
        <v>-110.4</v>
      </c>
      <c r="DD47" s="84">
        <v>-225</v>
      </c>
      <c r="DE47" s="84">
        <v>-71.8</v>
      </c>
      <c r="DF47" s="84">
        <v>-210.1</v>
      </c>
      <c r="DG47" s="84">
        <v>-203.7</v>
      </c>
      <c r="DH47" s="84">
        <v>-109.7</v>
      </c>
      <c r="DI47" s="84">
        <v>-127.9</v>
      </c>
      <c r="DJ47" s="84">
        <v>-261.10000000000002</v>
      </c>
      <c r="DK47" s="84">
        <v>92</v>
      </c>
      <c r="DL47" s="84">
        <v>-109.7</v>
      </c>
      <c r="DM47" s="84">
        <v>-158.19999999999999</v>
      </c>
      <c r="DN47" s="84">
        <v>-147.5</v>
      </c>
      <c r="DO47" s="84">
        <v>-144.9</v>
      </c>
      <c r="DP47" s="84">
        <v>-227.7</v>
      </c>
      <c r="DQ47" s="84">
        <v>-130.30000000000001</v>
      </c>
      <c r="DR47" s="84">
        <v>-208.4</v>
      </c>
      <c r="DS47" s="84">
        <v>-150.80000000000001</v>
      </c>
      <c r="DT47" s="84">
        <v>-113.1</v>
      </c>
      <c r="DU47" s="84">
        <v>-132.30000000000001</v>
      </c>
      <c r="DV47" s="84">
        <v>-277.89999999999998</v>
      </c>
      <c r="DW47" s="84">
        <v>-80.900000000000006</v>
      </c>
      <c r="DX47" s="109">
        <v>-206.7</v>
      </c>
      <c r="DY47" s="109">
        <v>-175.7</v>
      </c>
      <c r="DZ47" s="109">
        <v>-140.1</v>
      </c>
      <c r="EA47" s="109">
        <v>-142.4</v>
      </c>
      <c r="EB47" s="109">
        <v>-233.4</v>
      </c>
      <c r="EC47" s="109">
        <v>-99.4</v>
      </c>
      <c r="ED47" s="109">
        <v>-194.8</v>
      </c>
      <c r="EE47" s="84">
        <v>-94.5</v>
      </c>
      <c r="EF47" s="111">
        <v>-63.1</v>
      </c>
      <c r="EG47" s="111">
        <v>-106.1</v>
      </c>
      <c r="EH47" s="111">
        <v>-224.5</v>
      </c>
      <c r="EI47" s="109">
        <v>-76.8</v>
      </c>
      <c r="EJ47" s="113">
        <v>-192.4</v>
      </c>
      <c r="EK47" s="109">
        <v>-135.1</v>
      </c>
      <c r="EL47" s="109">
        <v>-168.4</v>
      </c>
      <c r="EM47" s="109">
        <v>-129.6</v>
      </c>
      <c r="EN47" s="109">
        <v>-262.8</v>
      </c>
      <c r="EO47" s="109">
        <v>-106</v>
      </c>
      <c r="EP47" s="109">
        <v>-228.7</v>
      </c>
      <c r="EQ47" s="109">
        <v>-126.3</v>
      </c>
    </row>
    <row r="48" spans="2:147" ht="15.75" x14ac:dyDescent="0.25">
      <c r="B48" s="71" t="s">
        <v>322</v>
      </c>
      <c r="C48" s="74" t="s">
        <v>366</v>
      </c>
      <c r="D48" s="74" t="s">
        <v>363</v>
      </c>
      <c r="E48" s="71" t="s">
        <v>322</v>
      </c>
      <c r="F48" s="75" t="s">
        <v>69</v>
      </c>
      <c r="G48" s="88" t="s">
        <v>70</v>
      </c>
      <c r="H48" s="76">
        <v>-98.5</v>
      </c>
      <c r="I48" s="76">
        <v>-131.19999999999999</v>
      </c>
      <c r="J48" s="76">
        <v>-187.5</v>
      </c>
      <c r="K48" s="76">
        <v>-175.1</v>
      </c>
      <c r="L48" s="76">
        <v>-140.19999999999999</v>
      </c>
      <c r="M48" s="76">
        <v>-124</v>
      </c>
      <c r="N48" s="77">
        <v>-122.9</v>
      </c>
      <c r="O48" s="77">
        <v>-155.80000000000001</v>
      </c>
      <c r="P48" s="77">
        <v>-454.8</v>
      </c>
      <c r="Q48" s="77">
        <v>-153.69999999999999</v>
      </c>
      <c r="R48" s="77">
        <v>-427.2</v>
      </c>
      <c r="S48" s="77">
        <v>-121.2</v>
      </c>
      <c r="T48" s="77">
        <v>-110.4</v>
      </c>
      <c r="U48" s="77">
        <v>-130.69999999999999</v>
      </c>
      <c r="V48" s="77">
        <v>-183.9</v>
      </c>
      <c r="W48" s="77">
        <v>-183.3</v>
      </c>
      <c r="X48" s="76">
        <v>-156.1</v>
      </c>
      <c r="Y48" s="76">
        <v>-132.80000000000001</v>
      </c>
      <c r="Z48" s="76">
        <v>-112.8</v>
      </c>
      <c r="AA48" s="76">
        <v>136.1</v>
      </c>
      <c r="AB48" s="76">
        <v>-209.7</v>
      </c>
      <c r="AC48" s="76">
        <v>-201</v>
      </c>
      <c r="AD48" s="76">
        <v>-150.6</v>
      </c>
      <c r="AE48" s="76">
        <v>-132</v>
      </c>
      <c r="AF48" s="76">
        <v>-110.5</v>
      </c>
      <c r="AG48" s="76">
        <v>-141.4</v>
      </c>
      <c r="AH48" s="76">
        <v>-436</v>
      </c>
      <c r="AI48" s="76">
        <v>-726.9</v>
      </c>
      <c r="AJ48" s="76">
        <v>-156.1</v>
      </c>
      <c r="AK48" s="76">
        <v>-132.80000000000001</v>
      </c>
      <c r="AL48" s="77">
        <v>-143.30000000000001</v>
      </c>
      <c r="AM48" s="77">
        <v>-149.1</v>
      </c>
      <c r="AN48" s="77">
        <v>-235.1</v>
      </c>
      <c r="AO48" s="77">
        <v>-221.7</v>
      </c>
      <c r="AP48" s="77">
        <v>-169.3</v>
      </c>
      <c r="AQ48" s="77">
        <v>-154.19999999999999</v>
      </c>
      <c r="AR48" s="77">
        <v>-129.30000000000001</v>
      </c>
      <c r="AS48" s="53">
        <v>-183</v>
      </c>
      <c r="AT48" s="77">
        <v>-269.89999999999998</v>
      </c>
      <c r="AU48" s="77">
        <v>-246.6</v>
      </c>
      <c r="AV48" s="77">
        <v>-246.6</v>
      </c>
      <c r="AW48" s="77">
        <v>-180.8</v>
      </c>
      <c r="AX48" s="77">
        <v>-143.30000000000001</v>
      </c>
      <c r="AY48" s="77"/>
      <c r="AZ48" s="80">
        <v>-363.1</v>
      </c>
      <c r="BA48" s="80">
        <v>-329.2</v>
      </c>
      <c r="BB48" s="80">
        <v>-206.4</v>
      </c>
      <c r="BC48" s="80">
        <v>-195.1</v>
      </c>
      <c r="BD48" s="80">
        <v>-127.9</v>
      </c>
      <c r="BE48" s="80">
        <v>-168.7</v>
      </c>
      <c r="BF48" s="80">
        <v>-337.5</v>
      </c>
      <c r="BG48" s="80">
        <v>-351.6</v>
      </c>
      <c r="BH48" s="80">
        <v>-267.3</v>
      </c>
      <c r="BI48" s="80">
        <v>-215.6</v>
      </c>
      <c r="BJ48" s="80">
        <v>-137.5</v>
      </c>
      <c r="BK48" s="80">
        <v>-188.5</v>
      </c>
      <c r="BL48" s="80">
        <v>-393.7</v>
      </c>
      <c r="BM48" s="80">
        <v>-386.5</v>
      </c>
      <c r="BN48" s="80">
        <v>-269.39999999999998</v>
      </c>
      <c r="BO48" s="80">
        <v>-220.2</v>
      </c>
      <c r="BP48" s="80">
        <v>-142</v>
      </c>
      <c r="BQ48" s="80">
        <v>-195</v>
      </c>
      <c r="BR48" s="80">
        <v>-340.2</v>
      </c>
      <c r="BS48" s="80">
        <v>-314.10000000000002</v>
      </c>
      <c r="BT48" s="80">
        <v>-314.10000000000002</v>
      </c>
      <c r="BU48" s="80">
        <v>-239.1</v>
      </c>
      <c r="BV48" s="80">
        <v>-148.4</v>
      </c>
      <c r="BW48" s="80">
        <v>-198.7</v>
      </c>
      <c r="BX48" s="80">
        <v>-327.5</v>
      </c>
      <c r="BY48" s="80">
        <v>-289.8</v>
      </c>
      <c r="BZ48" s="80">
        <v>-269</v>
      </c>
      <c r="CA48" s="80">
        <v>-262.7</v>
      </c>
      <c r="CB48" s="80">
        <v>-163</v>
      </c>
      <c r="CC48" s="80">
        <v>-206.1</v>
      </c>
      <c r="CD48" s="80">
        <v>-344.8</v>
      </c>
      <c r="CE48" s="76">
        <v>-321.60000000000002</v>
      </c>
      <c r="CF48" s="80">
        <v>-239.1</v>
      </c>
      <c r="CG48" s="80">
        <v>-263</v>
      </c>
      <c r="CH48" s="76">
        <v>-154.19999999999999</v>
      </c>
      <c r="CI48" s="76">
        <v>-189.2</v>
      </c>
      <c r="CJ48" s="76">
        <v>-349.9</v>
      </c>
      <c r="CK48" s="76">
        <v>-318.60000000000002</v>
      </c>
      <c r="CL48" s="76">
        <v>-274.10000000000002</v>
      </c>
      <c r="CM48" s="76">
        <v>-273.2</v>
      </c>
      <c r="CN48" s="76">
        <v>-159.19999999999999</v>
      </c>
      <c r="CO48" s="76">
        <v>-192.5</v>
      </c>
      <c r="CP48" s="76">
        <v>-348.6</v>
      </c>
      <c r="CQ48" s="76">
        <v>-325.60000000000002</v>
      </c>
      <c r="CR48" s="76">
        <v>-282.8</v>
      </c>
      <c r="CS48" s="76">
        <v>-273.2</v>
      </c>
      <c r="CT48" s="76">
        <v>-273.2</v>
      </c>
      <c r="CU48" s="76">
        <v>-187.5</v>
      </c>
      <c r="CV48" s="76">
        <v>-355.4</v>
      </c>
      <c r="CW48" s="53"/>
      <c r="CX48" s="84">
        <v>-269.7</v>
      </c>
      <c r="CY48" s="84">
        <v>-278.3</v>
      </c>
      <c r="CZ48" s="84">
        <v>-144.69999999999999</v>
      </c>
      <c r="DA48" s="84">
        <v>-187.5</v>
      </c>
      <c r="DB48" s="84">
        <v>-335.4</v>
      </c>
      <c r="DC48" s="84">
        <v>-296.8</v>
      </c>
      <c r="DD48" s="84">
        <v>-281.5</v>
      </c>
      <c r="DE48" s="84">
        <v>-270.60000000000002</v>
      </c>
      <c r="DF48" s="84">
        <v>-237.6</v>
      </c>
      <c r="DG48" s="84">
        <v>-296.39999999999998</v>
      </c>
      <c r="DH48" s="84">
        <v>-389</v>
      </c>
      <c r="DI48" s="84">
        <v>-353</v>
      </c>
      <c r="DJ48" s="84">
        <v>-295.60000000000002</v>
      </c>
      <c r="DK48" s="84">
        <v>-357</v>
      </c>
      <c r="DL48" s="84">
        <v>-389</v>
      </c>
      <c r="DM48" s="84">
        <v>-292.39999999999998</v>
      </c>
      <c r="DN48" s="84">
        <v>-372.6</v>
      </c>
      <c r="DO48" s="84">
        <v>-358</v>
      </c>
      <c r="DP48" s="84">
        <v>-338.7</v>
      </c>
      <c r="DQ48" s="84">
        <v>-340.7</v>
      </c>
      <c r="DR48" s="84">
        <v>-245.7</v>
      </c>
      <c r="DS48" s="84">
        <v>-245.3</v>
      </c>
      <c r="DT48" s="84">
        <v>-410.1</v>
      </c>
      <c r="DU48" s="84">
        <v>-358.8</v>
      </c>
      <c r="DV48" s="84">
        <v>-287.60000000000002</v>
      </c>
      <c r="DW48" s="84">
        <v>-382.4</v>
      </c>
      <c r="DX48" s="109">
        <v>-315.8</v>
      </c>
      <c r="DY48" s="109">
        <v>-282.5</v>
      </c>
      <c r="DZ48" s="109">
        <v>-375.8</v>
      </c>
      <c r="EA48" s="109">
        <v>-332.8</v>
      </c>
      <c r="EB48" s="109">
        <v>-294.2</v>
      </c>
      <c r="EC48" s="109">
        <v>-289.3</v>
      </c>
      <c r="ED48" s="109">
        <v>-157.6</v>
      </c>
      <c r="EE48" s="84">
        <v>-169.2</v>
      </c>
      <c r="EF48" s="111">
        <v>-330.6</v>
      </c>
      <c r="EG48" s="111">
        <v>-301.3</v>
      </c>
      <c r="EH48" s="111">
        <v>-269.2</v>
      </c>
      <c r="EI48" s="109">
        <v>-327.5</v>
      </c>
      <c r="EJ48" s="113">
        <v>-303.5</v>
      </c>
      <c r="EK48" s="109">
        <v>-298</v>
      </c>
      <c r="EL48" s="109">
        <v>-392.4</v>
      </c>
      <c r="EM48" s="109">
        <v>-368.8</v>
      </c>
      <c r="EN48" s="109">
        <v>-334.7</v>
      </c>
      <c r="EO48" s="109">
        <v>-355</v>
      </c>
      <c r="EP48" s="109">
        <v>-184.1</v>
      </c>
      <c r="EQ48" s="109">
        <v>-183.2</v>
      </c>
    </row>
    <row r="49" spans="2:147" ht="15.75" x14ac:dyDescent="0.25">
      <c r="B49" s="71" t="s">
        <v>323</v>
      </c>
      <c r="C49" s="74" t="s">
        <v>367</v>
      </c>
      <c r="D49" s="74" t="s">
        <v>364</v>
      </c>
      <c r="E49" s="71" t="s">
        <v>323</v>
      </c>
      <c r="F49" s="75" t="s">
        <v>69</v>
      </c>
      <c r="G49" s="90" t="s">
        <v>70</v>
      </c>
      <c r="H49" s="76">
        <v>-967.3</v>
      </c>
      <c r="I49" s="76">
        <v>-956.8</v>
      </c>
      <c r="J49" s="76" t="s">
        <v>639</v>
      </c>
      <c r="K49" s="76">
        <v>-894.1</v>
      </c>
      <c r="L49" s="76">
        <v>-891.5</v>
      </c>
      <c r="M49" s="76">
        <v>-952</v>
      </c>
      <c r="N49" s="77">
        <v>-951.9</v>
      </c>
      <c r="O49" s="77">
        <v>-952.3</v>
      </c>
      <c r="P49" s="77">
        <v>-629.9</v>
      </c>
      <c r="Q49" s="77">
        <v>-614.70000000000005</v>
      </c>
      <c r="R49" s="77">
        <v>-637.9</v>
      </c>
      <c r="S49" s="77">
        <v>-726.4</v>
      </c>
      <c r="T49" s="77">
        <v>-720</v>
      </c>
      <c r="U49" s="77">
        <v>-746.3</v>
      </c>
      <c r="V49" s="77">
        <v>-668.1</v>
      </c>
      <c r="W49" s="76">
        <v>-673.5</v>
      </c>
      <c r="X49" s="76">
        <v>-653.4</v>
      </c>
      <c r="Y49" s="76">
        <v>976.7</v>
      </c>
      <c r="Z49" s="76">
        <v>-906.8</v>
      </c>
      <c r="AA49" s="76">
        <v>-1002.5</v>
      </c>
      <c r="AB49" s="76">
        <v>-899</v>
      </c>
      <c r="AC49" s="76">
        <v>-918.2</v>
      </c>
      <c r="AD49" s="76">
        <v>-897.5</v>
      </c>
      <c r="AE49" s="76">
        <v>-1021.3</v>
      </c>
      <c r="AF49" s="76">
        <v>-1008.7</v>
      </c>
      <c r="AG49" s="76">
        <v>-1049.2</v>
      </c>
      <c r="AH49" s="76">
        <v>-726.9</v>
      </c>
      <c r="AI49" s="76">
        <v>-726.9</v>
      </c>
      <c r="AJ49" s="76">
        <v>-653.4</v>
      </c>
      <c r="AK49" s="76">
        <v>-976.7</v>
      </c>
      <c r="AL49" s="77">
        <v>-1154.0999999999999</v>
      </c>
      <c r="AM49" s="77">
        <v>-936.3</v>
      </c>
      <c r="AN49" s="77">
        <v>-823.6</v>
      </c>
      <c r="AO49" s="77">
        <v>-857.9</v>
      </c>
      <c r="AP49" s="77">
        <v>-857.1</v>
      </c>
      <c r="AQ49" s="77" t="e">
        <f>AO13-1066.8</f>
        <v>#VALUE!</v>
      </c>
      <c r="AR49" s="77">
        <v>-1057</v>
      </c>
      <c r="AS49" s="53">
        <v>-1090.2</v>
      </c>
      <c r="AT49" s="77">
        <v>-982.5</v>
      </c>
      <c r="AU49" s="77">
        <v>-971.5</v>
      </c>
      <c r="AV49" s="77">
        <v>-971.5</v>
      </c>
      <c r="AW49" s="77">
        <v>-1128.2</v>
      </c>
      <c r="AX49" s="77">
        <v>-1154.0999999999999</v>
      </c>
      <c r="AY49" s="77"/>
      <c r="AZ49" s="80">
        <v>-1006.6</v>
      </c>
      <c r="BA49" s="80">
        <v>-1001</v>
      </c>
      <c r="BB49" s="80">
        <v>-988.7</v>
      </c>
      <c r="BC49" s="80">
        <v>-1199.5999999999999</v>
      </c>
      <c r="BD49" s="80">
        <v>-1247.3</v>
      </c>
      <c r="BE49" s="80">
        <v>-1300.3</v>
      </c>
      <c r="BF49" s="80">
        <v>-1130</v>
      </c>
      <c r="BG49" s="80">
        <v>-1090.7</v>
      </c>
      <c r="BH49" s="80">
        <v>-1057.7</v>
      </c>
      <c r="BI49" s="80">
        <v>-1215.3</v>
      </c>
      <c r="BJ49" s="80">
        <v>-1234.3</v>
      </c>
      <c r="BK49" s="80">
        <v>-1293.0999999999999</v>
      </c>
      <c r="BL49" s="80">
        <v>-1079.7</v>
      </c>
      <c r="BM49" s="80">
        <v>-1055</v>
      </c>
      <c r="BN49" s="80">
        <v>-1009</v>
      </c>
      <c r="BO49" s="80">
        <v>-1162.3</v>
      </c>
      <c r="BP49" s="80">
        <v>-1156.8</v>
      </c>
      <c r="BQ49" s="80">
        <v>-1228.5999999999999</v>
      </c>
      <c r="BR49" s="80">
        <v>-1067.5</v>
      </c>
      <c r="BS49" s="80">
        <v>-1064.3</v>
      </c>
      <c r="BT49" s="80">
        <v>-1064.3</v>
      </c>
      <c r="BU49" s="80">
        <v>-1153.9000000000001</v>
      </c>
      <c r="BV49" s="80">
        <v>-1156.5</v>
      </c>
      <c r="BW49" s="80">
        <v>-1232.5999999999999</v>
      </c>
      <c r="BX49" s="80">
        <v>-1082.7</v>
      </c>
      <c r="BY49" s="80">
        <v>-1087.2</v>
      </c>
      <c r="BZ49" s="80">
        <v>-1015.7</v>
      </c>
      <c r="CA49" s="80">
        <v>-1217.8</v>
      </c>
      <c r="CB49" s="80">
        <v>-1200.5</v>
      </c>
      <c r="CC49" s="80">
        <v>-1279.9000000000001</v>
      </c>
      <c r="CD49" s="80">
        <v>-1121.9000000000001</v>
      </c>
      <c r="CE49" s="76">
        <v>-1114.3</v>
      </c>
      <c r="CF49" s="80">
        <v>-1153.9000000000001</v>
      </c>
      <c r="CG49" s="80">
        <v>-1187</v>
      </c>
      <c r="CH49" s="76">
        <v>-1188.7</v>
      </c>
      <c r="CI49" s="76">
        <v>-1276.7</v>
      </c>
      <c r="CJ49" s="76">
        <v>-1140.7</v>
      </c>
      <c r="CK49" s="76">
        <v>-1143.7</v>
      </c>
      <c r="CL49" s="76">
        <v>-1054.0999999999999</v>
      </c>
      <c r="CM49" s="76">
        <v>-1225.9000000000001</v>
      </c>
      <c r="CN49" s="76">
        <v>-1200.7</v>
      </c>
      <c r="CO49" s="76">
        <v>-1294.8</v>
      </c>
      <c r="CP49" s="76">
        <v>-1123.4000000000001</v>
      </c>
      <c r="CQ49" s="76">
        <v>-1112.9000000000001</v>
      </c>
      <c r="CR49" s="76">
        <v>-1024.3</v>
      </c>
      <c r="CS49" s="76">
        <v>-1164.3</v>
      </c>
      <c r="CT49" s="76">
        <v>-1164.3</v>
      </c>
      <c r="CU49" s="76">
        <v>-1248.5999999999999</v>
      </c>
      <c r="CV49" s="83">
        <v>-1061.3</v>
      </c>
      <c r="CW49" s="53"/>
      <c r="CX49" s="84">
        <v>-1004.9</v>
      </c>
      <c r="CY49" s="84">
        <v>-1175.4000000000001</v>
      </c>
      <c r="CZ49" s="84">
        <v>-1157.4000000000001</v>
      </c>
      <c r="DA49" s="84">
        <v>-1251.0999999999999</v>
      </c>
      <c r="DB49" s="84">
        <v>-1162.3</v>
      </c>
      <c r="DC49" s="84">
        <v>-1236.0999999999999</v>
      </c>
      <c r="DD49" s="84">
        <v>-1164.5999999999999</v>
      </c>
      <c r="DE49" s="84">
        <v>-1330.8</v>
      </c>
      <c r="DF49" s="84">
        <v>-1469.3</v>
      </c>
      <c r="DG49" s="84">
        <v>1533.7</v>
      </c>
      <c r="DH49" s="84">
        <v>-1420.9</v>
      </c>
      <c r="DI49" s="84">
        <v>-1445.9</v>
      </c>
      <c r="DJ49" s="84">
        <v>-1354.9</v>
      </c>
      <c r="DK49" s="84">
        <v>-1425.3</v>
      </c>
      <c r="DL49" s="84">
        <v>-1420.9</v>
      </c>
      <c r="DM49" s="84">
        <v>-1449</v>
      </c>
      <c r="DN49" s="84">
        <v>-1379.1</v>
      </c>
      <c r="DO49" s="84">
        <v>-1390.7</v>
      </c>
      <c r="DP49" s="84">
        <v>-1305.3</v>
      </c>
      <c r="DQ49" s="84">
        <v>-1406.8</v>
      </c>
      <c r="DR49" s="84">
        <v>-1392.2</v>
      </c>
      <c r="DS49" s="84">
        <v>-1551.3</v>
      </c>
      <c r="DT49" s="84">
        <v>1367.9</v>
      </c>
      <c r="DU49" s="84">
        <v>-1350.1</v>
      </c>
      <c r="DV49" s="84">
        <v>-1249.5</v>
      </c>
      <c r="DW49" s="84">
        <v>-1298.3</v>
      </c>
      <c r="DX49" s="109">
        <v>-1235</v>
      </c>
      <c r="DY49" s="109">
        <v>-1285</v>
      </c>
      <c r="DZ49" s="109">
        <v>-1186.7</v>
      </c>
      <c r="EA49" s="109">
        <v>-1255.7</v>
      </c>
      <c r="EB49" s="109">
        <v>-1150.9000000000001</v>
      </c>
      <c r="EC49" s="109">
        <v>-1358.8</v>
      </c>
      <c r="ED49" s="109">
        <v>-1401.7</v>
      </c>
      <c r="EE49" s="84">
        <v>-1524.3</v>
      </c>
      <c r="EF49" s="111">
        <v>-1426.1</v>
      </c>
      <c r="EG49" s="111">
        <v>-1407.1</v>
      </c>
      <c r="EH49" s="111">
        <v>-1340.1</v>
      </c>
      <c r="EI49" s="109">
        <v>-1463.3</v>
      </c>
      <c r="EJ49" s="113">
        <v>-1387.1</v>
      </c>
      <c r="EK49" s="109">
        <v>-1421</v>
      </c>
      <c r="EL49" s="109">
        <v>-1308.9000000000001</v>
      </c>
      <c r="EM49" s="109">
        <v>-1363.5</v>
      </c>
      <c r="EN49" s="109">
        <v>-1279</v>
      </c>
      <c r="EO49" s="109">
        <v>-1390.3</v>
      </c>
      <c r="EP49" s="109">
        <v>-1429</v>
      </c>
      <c r="EQ49" s="109">
        <v>-1468.6596492009401</v>
      </c>
    </row>
    <row r="50" spans="2:147" ht="15.75" x14ac:dyDescent="0.25"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CR50" s="54"/>
      <c r="CT50" s="54"/>
      <c r="CU50" s="54"/>
      <c r="CV50" s="54"/>
      <c r="EL50" s="114"/>
      <c r="EM50" s="57"/>
      <c r="EO50" s="109"/>
    </row>
    <row r="51" spans="2:147" ht="15.75" x14ac:dyDescent="0.25">
      <c r="B51" s="69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69"/>
      <c r="BA51" s="69"/>
      <c r="BB51" s="69"/>
      <c r="BC51" s="69"/>
      <c r="BD51" s="69"/>
      <c r="BE51" s="69"/>
      <c r="BF51" s="69"/>
      <c r="BG51" s="69"/>
      <c r="BH51" s="69"/>
      <c r="BI51" s="69"/>
      <c r="BJ51" s="69"/>
      <c r="BK51" s="69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69"/>
      <c r="CR51" s="54"/>
      <c r="EL51" s="114"/>
      <c r="EM51" s="57"/>
    </row>
    <row r="52" spans="2:147" ht="15.75" x14ac:dyDescent="0.25">
      <c r="B52" s="56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CR52" s="54"/>
      <c r="EL52" s="114"/>
      <c r="EM52" s="57"/>
    </row>
    <row r="53" spans="2:147" ht="15.75" x14ac:dyDescent="0.25">
      <c r="B53" s="56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CR53" s="54"/>
      <c r="EL53" s="114"/>
      <c r="EM53" s="57"/>
    </row>
    <row r="54" spans="2:147" ht="15.75" x14ac:dyDescent="0.25">
      <c r="B54" s="56"/>
      <c r="C54" s="56"/>
      <c r="D54" s="56"/>
      <c r="E54" s="56"/>
      <c r="F54" s="57"/>
      <c r="G54" s="57"/>
      <c r="H54" s="57"/>
      <c r="I54" s="57"/>
      <c r="J54" s="57"/>
      <c r="K54" s="57"/>
      <c r="L54" s="57"/>
      <c r="M54" s="57"/>
      <c r="N54" s="58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CR54" s="54"/>
      <c r="EL54" s="114"/>
      <c r="EM54" s="57"/>
    </row>
    <row r="55" spans="2:147" ht="15.75" x14ac:dyDescent="0.25">
      <c r="B55" s="56"/>
      <c r="C55" s="56"/>
      <c r="D55" s="56"/>
      <c r="E55" s="56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EL55" s="114"/>
      <c r="EM55" s="57"/>
    </row>
    <row r="56" spans="2:147" ht="15.75" x14ac:dyDescent="0.25">
      <c r="B56" s="56"/>
      <c r="C56" s="56"/>
      <c r="D56" s="56"/>
      <c r="E56" s="56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56"/>
      <c r="EL56" s="114"/>
      <c r="EM56" s="57"/>
    </row>
    <row r="57" spans="2:147" ht="15.75" x14ac:dyDescent="0.25">
      <c r="B57" s="56"/>
      <c r="C57" s="56"/>
      <c r="D57" s="56"/>
      <c r="E57" s="56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6"/>
      <c r="BX57" s="56"/>
      <c r="EL57" s="114"/>
      <c r="EM57" s="57"/>
    </row>
    <row r="58" spans="2:147" ht="15.75" x14ac:dyDescent="0.25">
      <c r="B58" s="56"/>
      <c r="C58" s="56"/>
      <c r="D58" s="56"/>
      <c r="E58" s="56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56"/>
      <c r="BU58" s="56"/>
      <c r="BV58" s="56"/>
      <c r="BW58" s="56"/>
      <c r="BX58" s="56"/>
      <c r="EL58" s="114"/>
    </row>
    <row r="59" spans="2:147" x14ac:dyDescent="0.25">
      <c r="B59" s="56"/>
      <c r="C59" s="56"/>
      <c r="D59" s="56"/>
      <c r="E59" s="56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56"/>
      <c r="BU59" s="56"/>
      <c r="BV59" s="56"/>
      <c r="BW59" s="56"/>
      <c r="BX59" s="56"/>
    </row>
    <row r="60" spans="2:147" x14ac:dyDescent="0.25">
      <c r="B60" s="56"/>
      <c r="C60" s="56"/>
      <c r="D60" s="56"/>
      <c r="E60" s="56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</row>
    <row r="61" spans="2:147" x14ac:dyDescent="0.25">
      <c r="B61" s="56"/>
      <c r="C61" s="56"/>
      <c r="D61" s="56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  <c r="BN61" s="56"/>
      <c r="BO61" s="56"/>
      <c r="BP61" s="56"/>
      <c r="BQ61" s="56"/>
      <c r="BR61" s="56"/>
      <c r="BS61" s="56"/>
      <c r="BT61" s="56"/>
      <c r="BU61" s="56"/>
      <c r="BV61" s="56"/>
      <c r="BW61" s="56"/>
      <c r="BX61" s="56"/>
    </row>
    <row r="62" spans="2:147" x14ac:dyDescent="0.25">
      <c r="B62" s="56"/>
      <c r="C62" s="56"/>
      <c r="D62" s="56"/>
      <c r="E62" s="56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</row>
    <row r="63" spans="2:147" x14ac:dyDescent="0.25">
      <c r="B63" s="56"/>
      <c r="C63" s="56"/>
      <c r="D63" s="56"/>
      <c r="E63" s="56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  <c r="BX63" s="56"/>
    </row>
    <row r="64" spans="2:147" x14ac:dyDescent="0.25">
      <c r="B64" s="56"/>
      <c r="C64" s="56"/>
      <c r="D64" s="56"/>
      <c r="E64" s="56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  <c r="BN64" s="56"/>
      <c r="BO64" s="56"/>
      <c r="BP64" s="56"/>
      <c r="BQ64" s="56"/>
      <c r="BR64" s="56"/>
      <c r="BS64" s="56"/>
      <c r="BT64" s="56"/>
      <c r="BU64" s="56"/>
      <c r="BV64" s="56"/>
      <c r="BW64" s="56"/>
      <c r="BX64" s="56"/>
    </row>
    <row r="65" spans="2:76" x14ac:dyDescent="0.25">
      <c r="B65" s="56"/>
      <c r="C65" s="56"/>
      <c r="D65" s="56"/>
      <c r="E65" s="56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  <c r="BN65" s="56"/>
      <c r="BO65" s="56"/>
      <c r="BP65" s="56"/>
      <c r="BQ65" s="56"/>
      <c r="BR65" s="56"/>
      <c r="BS65" s="56"/>
      <c r="BT65" s="56"/>
      <c r="BU65" s="56"/>
      <c r="BV65" s="56"/>
      <c r="BW65" s="56"/>
      <c r="BX65" s="56"/>
    </row>
    <row r="66" spans="2:76" x14ac:dyDescent="0.25">
      <c r="B66" s="56"/>
      <c r="C66" s="56"/>
      <c r="D66" s="56"/>
      <c r="E66" s="56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6"/>
      <c r="BX66" s="56"/>
    </row>
    <row r="67" spans="2:76" x14ac:dyDescent="0.25">
      <c r="B67" s="56"/>
      <c r="C67" s="56"/>
      <c r="D67" s="56"/>
      <c r="E67" s="56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6"/>
      <c r="BA67" s="56"/>
      <c r="BB67" s="56"/>
      <c r="BC67" s="56"/>
      <c r="BD67" s="56"/>
      <c r="BE67" s="56"/>
      <c r="BF67" s="56"/>
      <c r="BG67" s="56"/>
      <c r="BH67" s="56"/>
      <c r="BI67" s="56"/>
      <c r="BJ67" s="56"/>
      <c r="BK67" s="56"/>
      <c r="BL67" s="56"/>
      <c r="BM67" s="56"/>
      <c r="BN67" s="56"/>
      <c r="BO67" s="56"/>
      <c r="BP67" s="56"/>
      <c r="BQ67" s="56"/>
      <c r="BR67" s="56"/>
      <c r="BS67" s="56"/>
      <c r="BT67" s="56"/>
      <c r="BU67" s="56"/>
      <c r="BV67" s="56"/>
      <c r="BW67" s="56"/>
      <c r="BX67" s="56"/>
    </row>
    <row r="68" spans="2:76" x14ac:dyDescent="0.25">
      <c r="B68" s="56"/>
      <c r="C68" s="56"/>
      <c r="D68" s="56"/>
      <c r="E68" s="56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</row>
    <row r="69" spans="2:76" x14ac:dyDescent="0.25">
      <c r="B69" s="56"/>
      <c r="C69" s="56"/>
      <c r="D69" s="56"/>
      <c r="E69" s="56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6"/>
      <c r="BQ69" s="56"/>
      <c r="BR69" s="56"/>
      <c r="BS69" s="56"/>
      <c r="BT69" s="56"/>
      <c r="BU69" s="56"/>
      <c r="BV69" s="56"/>
      <c r="BW69" s="56"/>
      <c r="BX69" s="56"/>
    </row>
    <row r="70" spans="2:76" x14ac:dyDescent="0.25">
      <c r="B70" s="56"/>
      <c r="C70" s="56"/>
      <c r="D70" s="56"/>
      <c r="E70" s="56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  <c r="BV70" s="56"/>
      <c r="BW70" s="56"/>
      <c r="BX70" s="56"/>
    </row>
    <row r="71" spans="2:76" x14ac:dyDescent="0.25">
      <c r="B71" s="56"/>
      <c r="C71" s="56"/>
      <c r="D71" s="56"/>
      <c r="E71" s="56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6"/>
      <c r="BA71" s="56"/>
      <c r="BB71" s="56"/>
      <c r="BC71" s="56"/>
      <c r="BD71" s="56"/>
      <c r="BE71" s="56"/>
      <c r="BF71" s="56"/>
      <c r="BG71" s="56"/>
      <c r="BH71" s="56"/>
      <c r="BI71" s="56"/>
      <c r="BJ71" s="56"/>
      <c r="BK71" s="56"/>
      <c r="BL71" s="56"/>
      <c r="BM71" s="56"/>
      <c r="BN71" s="56"/>
      <c r="BO71" s="56"/>
      <c r="BP71" s="56"/>
      <c r="BQ71" s="56"/>
      <c r="BR71" s="56"/>
      <c r="BS71" s="56"/>
      <c r="BT71" s="56"/>
      <c r="BU71" s="56"/>
      <c r="BV71" s="56"/>
      <c r="BW71" s="56"/>
      <c r="BX71" s="56"/>
    </row>
    <row r="72" spans="2:76" x14ac:dyDescent="0.25">
      <c r="B72" s="22"/>
      <c r="C72" s="22"/>
      <c r="D72" s="22"/>
      <c r="E72" s="22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</row>
    <row r="73" spans="2:76" x14ac:dyDescent="0.25">
      <c r="B73" s="22"/>
      <c r="C73" s="22"/>
      <c r="D73" s="22"/>
      <c r="E73" s="24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</row>
  </sheetData>
  <phoneticPr fontId="24" type="noConversion"/>
  <conditionalFormatting sqref="B2:B9">
    <cfRule type="duplicateValues" dxfId="15" priority="29"/>
  </conditionalFormatting>
  <conditionalFormatting sqref="B11">
    <cfRule type="duplicateValues" dxfId="14" priority="26"/>
  </conditionalFormatting>
  <conditionalFormatting sqref="B13:B37">
    <cfRule type="duplicateValues" dxfId="13" priority="4"/>
    <cfRule type="duplicateValues" dxfId="12" priority="5"/>
  </conditionalFormatting>
  <conditionalFormatting sqref="B74:B1048576 B1:B12">
    <cfRule type="duplicateValues" dxfId="11" priority="10"/>
  </conditionalFormatting>
  <conditionalFormatting sqref="E11">
    <cfRule type="duplicateValues" dxfId="10" priority="25"/>
    <cfRule type="duplicateValues" dxfId="9" priority="27"/>
    <cfRule type="duplicateValues" dxfId="8" priority="28"/>
  </conditionalFormatting>
  <conditionalFormatting sqref="E13:E37">
    <cfRule type="duplicateValues" dxfId="7" priority="1"/>
    <cfRule type="duplicateValues" dxfId="6" priority="2"/>
  </conditionalFormatting>
  <conditionalFormatting sqref="E324:E1048576 E2:E10">
    <cfRule type="duplicateValues" dxfId="5" priority="30"/>
  </conditionalFormatting>
  <conditionalFormatting sqref="F11">
    <cfRule type="duplicateValues" dxfId="4" priority="22"/>
    <cfRule type="duplicateValues" dxfId="3" priority="23"/>
    <cfRule type="duplicateValues" dxfId="2" priority="24"/>
  </conditionalFormatting>
  <dataValidations count="2">
    <dataValidation type="list" allowBlank="1" showErrorMessage="1" prompt="_x000a_" sqref="C7" xr:uid="{7D9A64EB-B7AB-41A5-8FF7-1EF70EC5813B}">
      <formula1>$WUL$5:$WUL$8</formula1>
    </dataValidation>
    <dataValidation type="list" allowBlank="1" showInputMessage="1" showErrorMessage="1" sqref="C8" xr:uid="{B2C4B0AA-7CBB-4E60-B760-4A173249EB60}">
      <formula1>$WUK$5:$WUK$7</formula1>
    </dataValidation>
  </dataValidations>
  <pageMargins left="0.7" right="0.7" top="0.75" bottom="0.75" header="0.3" footer="0.3"/>
  <pageSetup orientation="portrait" r:id="rId1"/>
  <ignoredErrors>
    <ignoredError sqref="AZ13 BM2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AFBA5-5E55-473F-B939-117A6A0D883E}">
  <dimension ref="A1:AC74"/>
  <sheetViews>
    <sheetView topLeftCell="B12" zoomScale="60" zoomScaleNormal="60" workbookViewId="0">
      <selection activeCell="B47" sqref="B47"/>
    </sheetView>
  </sheetViews>
  <sheetFormatPr baseColWidth="10" defaultColWidth="9.140625" defaultRowHeight="15" x14ac:dyDescent="0.25"/>
  <cols>
    <col min="1" max="1" width="32.42578125" bestFit="1" customWidth="1"/>
    <col min="2" max="2" width="93.5703125" bestFit="1" customWidth="1"/>
  </cols>
  <sheetData>
    <row r="1" spans="1:29" ht="18.75" x14ac:dyDescent="0.25">
      <c r="A1" s="19"/>
      <c r="B1" s="20" t="s">
        <v>41</v>
      </c>
      <c r="C1" s="21"/>
      <c r="D1" s="21"/>
      <c r="E1" s="21"/>
      <c r="F1" s="21"/>
      <c r="G1" s="21"/>
      <c r="H1" s="21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</row>
    <row r="2" spans="1:29" x14ac:dyDescent="0.25">
      <c r="A2" s="22"/>
      <c r="B2" s="23"/>
      <c r="C2" s="24" t="s">
        <v>20</v>
      </c>
      <c r="D2" s="24" t="s">
        <v>40</v>
      </c>
      <c r="E2" s="25" t="s">
        <v>42</v>
      </c>
      <c r="F2" s="25" t="s">
        <v>43</v>
      </c>
      <c r="G2" s="25" t="s">
        <v>44</v>
      </c>
      <c r="H2" s="25" t="s">
        <v>45</v>
      </c>
      <c r="I2" s="25" t="s">
        <v>46</v>
      </c>
      <c r="J2" s="25" t="s">
        <v>47</v>
      </c>
      <c r="K2" s="25" t="s">
        <v>48</v>
      </c>
      <c r="L2" s="25" t="s">
        <v>49</v>
      </c>
      <c r="M2" s="25" t="s">
        <v>50</v>
      </c>
      <c r="N2" s="25" t="s">
        <v>51</v>
      </c>
      <c r="O2" s="25" t="s">
        <v>52</v>
      </c>
      <c r="P2" s="25" t="s">
        <v>53</v>
      </c>
      <c r="Q2" s="25" t="s">
        <v>54</v>
      </c>
      <c r="R2" s="25" t="s">
        <v>55</v>
      </c>
      <c r="S2" s="25" t="s">
        <v>56</v>
      </c>
      <c r="T2" s="25" t="s">
        <v>57</v>
      </c>
      <c r="U2" s="25" t="s">
        <v>58</v>
      </c>
      <c r="V2" s="25" t="s">
        <v>59</v>
      </c>
      <c r="W2" s="25" t="s">
        <v>60</v>
      </c>
      <c r="X2" s="25" t="s">
        <v>61</v>
      </c>
      <c r="Y2" s="25" t="s">
        <v>62</v>
      </c>
      <c r="Z2" s="25" t="s">
        <v>63</v>
      </c>
      <c r="AA2" s="25" t="s">
        <v>64</v>
      </c>
      <c r="AB2" s="25" t="s">
        <v>65</v>
      </c>
      <c r="AC2" s="25" t="s">
        <v>66</v>
      </c>
    </row>
    <row r="3" spans="1:29" x14ac:dyDescent="0.25">
      <c r="A3" s="26" t="s">
        <v>67</v>
      </c>
      <c r="B3" s="27" t="s">
        <v>68</v>
      </c>
      <c r="C3" s="28" t="s">
        <v>69</v>
      </c>
      <c r="D3" s="28" t="s">
        <v>70</v>
      </c>
      <c r="E3" s="29" t="s">
        <v>71</v>
      </c>
      <c r="F3" s="30" t="s">
        <v>72</v>
      </c>
      <c r="G3" s="31" t="s">
        <v>73</v>
      </c>
      <c r="H3" s="31" t="s">
        <v>74</v>
      </c>
      <c r="I3" s="31" t="s">
        <v>75</v>
      </c>
      <c r="J3" s="31" t="s">
        <v>76</v>
      </c>
      <c r="K3" s="31">
        <v>16.620999999999999</v>
      </c>
      <c r="L3" s="31" t="s">
        <v>77</v>
      </c>
      <c r="M3" s="31" t="s">
        <v>78</v>
      </c>
      <c r="N3" s="31" t="s">
        <v>79</v>
      </c>
      <c r="O3" s="31" t="s">
        <v>80</v>
      </c>
      <c r="P3" s="31" t="s">
        <v>81</v>
      </c>
      <c r="Q3" s="31" t="s">
        <v>82</v>
      </c>
      <c r="R3" s="31" t="s">
        <v>83</v>
      </c>
      <c r="S3" s="31" t="s">
        <v>84</v>
      </c>
      <c r="T3" s="31" t="s">
        <v>85</v>
      </c>
      <c r="U3" s="31" t="s">
        <v>86</v>
      </c>
      <c r="V3" s="31" t="s">
        <v>87</v>
      </c>
      <c r="W3" s="31" t="s">
        <v>88</v>
      </c>
      <c r="X3" s="31" t="s">
        <v>77</v>
      </c>
      <c r="Y3" s="31" t="s">
        <v>89</v>
      </c>
      <c r="Z3" s="31" t="s">
        <v>90</v>
      </c>
      <c r="AA3" s="31" t="s">
        <v>91</v>
      </c>
      <c r="AB3" s="31" t="s">
        <v>92</v>
      </c>
      <c r="AC3" s="31" t="s">
        <v>93</v>
      </c>
    </row>
    <row r="4" spans="1:29" x14ac:dyDescent="0.25">
      <c r="A4" s="26" t="s">
        <v>94</v>
      </c>
      <c r="B4" s="32" t="s">
        <v>95</v>
      </c>
      <c r="C4" s="28" t="s">
        <v>69</v>
      </c>
      <c r="D4" s="28" t="s">
        <v>70</v>
      </c>
      <c r="E4" s="29" t="s">
        <v>96</v>
      </c>
      <c r="F4" s="30" t="s">
        <v>97</v>
      </c>
      <c r="G4" s="31" t="s">
        <v>98</v>
      </c>
      <c r="H4" s="31" t="s">
        <v>99</v>
      </c>
      <c r="I4" s="31" t="s">
        <v>100</v>
      </c>
      <c r="J4" s="31" t="s">
        <v>101</v>
      </c>
      <c r="K4" s="31" t="s">
        <v>102</v>
      </c>
      <c r="L4" s="31" t="s">
        <v>103</v>
      </c>
      <c r="M4" s="31" t="s">
        <v>104</v>
      </c>
      <c r="N4" s="31" t="s">
        <v>105</v>
      </c>
      <c r="O4" s="31" t="s">
        <v>106</v>
      </c>
      <c r="P4" s="31" t="s">
        <v>107</v>
      </c>
      <c r="Q4" s="31" t="s">
        <v>108</v>
      </c>
      <c r="R4" s="31" t="s">
        <v>109</v>
      </c>
      <c r="S4" s="31" t="s">
        <v>110</v>
      </c>
      <c r="T4" s="31" t="s">
        <v>111</v>
      </c>
      <c r="U4" s="31" t="s">
        <v>112</v>
      </c>
      <c r="V4" s="31" t="s">
        <v>113</v>
      </c>
      <c r="W4" s="31" t="s">
        <v>114</v>
      </c>
      <c r="X4" s="31" t="s">
        <v>103</v>
      </c>
      <c r="Y4" s="31" t="s">
        <v>115</v>
      </c>
      <c r="Z4" s="31" t="s">
        <v>116</v>
      </c>
      <c r="AA4" s="31" t="s">
        <v>117</v>
      </c>
      <c r="AB4" s="31" t="s">
        <v>118</v>
      </c>
      <c r="AC4" s="31" t="s">
        <v>119</v>
      </c>
    </row>
    <row r="5" spans="1:29" x14ac:dyDescent="0.25">
      <c r="A5" s="26" t="s">
        <v>120</v>
      </c>
      <c r="B5" s="33" t="s">
        <v>121</v>
      </c>
      <c r="C5" s="28" t="s">
        <v>69</v>
      </c>
      <c r="D5" s="28" t="s">
        <v>70</v>
      </c>
      <c r="E5" s="29" t="s">
        <v>122</v>
      </c>
      <c r="F5" s="30" t="s">
        <v>123</v>
      </c>
      <c r="G5" s="31" t="s">
        <v>124</v>
      </c>
      <c r="H5" s="31" t="s">
        <v>125</v>
      </c>
      <c r="I5" s="31" t="s">
        <v>126</v>
      </c>
      <c r="J5" s="31" t="s">
        <v>127</v>
      </c>
      <c r="K5" s="31" t="s">
        <v>128</v>
      </c>
      <c r="L5" s="31" t="s">
        <v>129</v>
      </c>
      <c r="M5" s="31" t="s">
        <v>130</v>
      </c>
      <c r="N5" s="31" t="s">
        <v>131</v>
      </c>
      <c r="O5" s="31" t="s">
        <v>132</v>
      </c>
      <c r="P5" s="31" t="s">
        <v>133</v>
      </c>
      <c r="Q5" s="31" t="s">
        <v>134</v>
      </c>
      <c r="R5" s="31" t="s">
        <v>135</v>
      </c>
      <c r="S5" s="31" t="s">
        <v>136</v>
      </c>
      <c r="T5" s="31" t="s">
        <v>137</v>
      </c>
      <c r="U5" s="31" t="s">
        <v>138</v>
      </c>
      <c r="V5" s="31" t="s">
        <v>139</v>
      </c>
      <c r="W5" s="31" t="s">
        <v>140</v>
      </c>
      <c r="X5" s="31" t="s">
        <v>129</v>
      </c>
      <c r="Y5" s="31" t="s">
        <v>141</v>
      </c>
      <c r="Z5" s="31" t="s">
        <v>142</v>
      </c>
      <c r="AA5" s="31" t="s">
        <v>143</v>
      </c>
      <c r="AB5" s="31" t="s">
        <v>144</v>
      </c>
      <c r="AC5" s="31" t="s">
        <v>145</v>
      </c>
    </row>
    <row r="6" spans="1:29" ht="15.75" x14ac:dyDescent="0.25">
      <c r="A6" s="26" t="s">
        <v>146</v>
      </c>
      <c r="B6" s="34" t="s">
        <v>147</v>
      </c>
      <c r="C6" s="28" t="s">
        <v>69</v>
      </c>
      <c r="D6" s="28" t="s">
        <v>70</v>
      </c>
      <c r="E6" s="35"/>
      <c r="F6" s="36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29" ht="15.75" x14ac:dyDescent="0.25">
      <c r="A7" s="26" t="s">
        <v>148</v>
      </c>
      <c r="B7" s="33" t="s">
        <v>149</v>
      </c>
      <c r="C7" s="28" t="s">
        <v>69</v>
      </c>
      <c r="D7" s="28" t="s">
        <v>70</v>
      </c>
      <c r="E7" s="35"/>
      <c r="F7" s="36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</row>
    <row r="8" spans="1:29" x14ac:dyDescent="0.25">
      <c r="A8" s="26" t="s">
        <v>150</v>
      </c>
      <c r="B8" s="33" t="s">
        <v>151</v>
      </c>
      <c r="C8" s="28" t="s">
        <v>69</v>
      </c>
      <c r="D8" s="28" t="s">
        <v>70</v>
      </c>
      <c r="E8" s="29" t="s">
        <v>152</v>
      </c>
      <c r="F8" s="37" t="s">
        <v>153</v>
      </c>
      <c r="G8" s="31" t="s">
        <v>154</v>
      </c>
      <c r="H8" s="31" t="s">
        <v>155</v>
      </c>
      <c r="I8" s="31" t="s">
        <v>156</v>
      </c>
      <c r="J8" s="31" t="s">
        <v>157</v>
      </c>
      <c r="K8" s="31" t="s">
        <v>158</v>
      </c>
      <c r="L8" s="31" t="s">
        <v>159</v>
      </c>
      <c r="M8" s="31" t="s">
        <v>160</v>
      </c>
      <c r="N8" s="31" t="s">
        <v>161</v>
      </c>
      <c r="O8" s="31" t="s">
        <v>162</v>
      </c>
      <c r="P8" s="31" t="s">
        <v>163</v>
      </c>
      <c r="Q8" s="31" t="s">
        <v>164</v>
      </c>
      <c r="R8" s="31" t="s">
        <v>165</v>
      </c>
      <c r="S8" s="31" t="s">
        <v>166</v>
      </c>
      <c r="T8" s="31" t="s">
        <v>167</v>
      </c>
      <c r="U8" s="31" t="s">
        <v>168</v>
      </c>
      <c r="V8" s="31" t="s">
        <v>169</v>
      </c>
      <c r="W8" s="31" t="s">
        <v>170</v>
      </c>
      <c r="X8" s="31" t="s">
        <v>159</v>
      </c>
      <c r="Y8" s="31" t="s">
        <v>171</v>
      </c>
      <c r="Z8" s="31" t="s">
        <v>172</v>
      </c>
      <c r="AA8" s="31">
        <v>674</v>
      </c>
      <c r="AB8" s="31">
        <v>636</v>
      </c>
      <c r="AC8" s="31" t="s">
        <v>173</v>
      </c>
    </row>
    <row r="9" spans="1:29" ht="15.75" x14ac:dyDescent="0.25">
      <c r="A9" s="26" t="s">
        <v>174</v>
      </c>
      <c r="B9" s="33" t="s">
        <v>175</v>
      </c>
      <c r="C9" s="28" t="s">
        <v>69</v>
      </c>
      <c r="D9" s="28" t="s">
        <v>70</v>
      </c>
      <c r="E9" s="35"/>
      <c r="F9" s="36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</row>
    <row r="10" spans="1:29" ht="15.75" x14ac:dyDescent="0.25">
      <c r="A10" s="26" t="s">
        <v>176</v>
      </c>
      <c r="B10" s="38" t="s">
        <v>177</v>
      </c>
      <c r="C10" s="28" t="s">
        <v>69</v>
      </c>
      <c r="D10" s="28" t="s">
        <v>70</v>
      </c>
      <c r="E10" s="35"/>
      <c r="F10" s="36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</row>
    <row r="11" spans="1:29" x14ac:dyDescent="0.25">
      <c r="A11" s="26" t="s">
        <v>178</v>
      </c>
      <c r="B11" s="33" t="s">
        <v>179</v>
      </c>
      <c r="C11" s="28" t="s">
        <v>69</v>
      </c>
      <c r="D11" s="28" t="s">
        <v>70</v>
      </c>
      <c r="E11" s="29" t="s">
        <v>180</v>
      </c>
      <c r="F11" s="37" t="s">
        <v>181</v>
      </c>
      <c r="G11" s="31" t="s">
        <v>182</v>
      </c>
      <c r="H11" s="31" t="s">
        <v>183</v>
      </c>
      <c r="I11" s="31" t="s">
        <v>184</v>
      </c>
      <c r="J11" s="31" t="s">
        <v>185</v>
      </c>
      <c r="K11" s="31" t="s">
        <v>186</v>
      </c>
      <c r="L11" s="31" t="s">
        <v>187</v>
      </c>
      <c r="M11" s="31" t="s">
        <v>188</v>
      </c>
      <c r="N11" s="31" t="s">
        <v>189</v>
      </c>
      <c r="O11" s="31" t="s">
        <v>190</v>
      </c>
      <c r="P11" s="31" t="s">
        <v>191</v>
      </c>
      <c r="Q11" s="31" t="s">
        <v>192</v>
      </c>
      <c r="R11" s="31" t="s">
        <v>193</v>
      </c>
      <c r="S11" s="31" t="s">
        <v>194</v>
      </c>
      <c r="T11" s="31" t="s">
        <v>195</v>
      </c>
      <c r="U11" s="31" t="s">
        <v>196</v>
      </c>
      <c r="V11" s="31" t="s">
        <v>197</v>
      </c>
      <c r="W11" s="31" t="s">
        <v>198</v>
      </c>
      <c r="X11" s="31" t="s">
        <v>187</v>
      </c>
      <c r="Y11" s="31" t="s">
        <v>199</v>
      </c>
      <c r="Z11" s="31" t="s">
        <v>200</v>
      </c>
      <c r="AA11" s="31" t="s">
        <v>201</v>
      </c>
      <c r="AB11" s="31" t="s">
        <v>202</v>
      </c>
      <c r="AC11" s="31" t="s">
        <v>203</v>
      </c>
    </row>
    <row r="12" spans="1:29" ht="15.75" x14ac:dyDescent="0.25">
      <c r="A12" s="26" t="s">
        <v>204</v>
      </c>
      <c r="B12" s="38" t="s">
        <v>205</v>
      </c>
      <c r="C12" s="28" t="s">
        <v>69</v>
      </c>
      <c r="D12" s="28" t="s">
        <v>70</v>
      </c>
      <c r="E12" s="35"/>
      <c r="F12" s="36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</row>
    <row r="13" spans="1:29" x14ac:dyDescent="0.25">
      <c r="A13" s="26" t="s">
        <v>206</v>
      </c>
      <c r="B13" s="33" t="s">
        <v>207</v>
      </c>
      <c r="C13" s="28" t="s">
        <v>69</v>
      </c>
      <c r="D13" s="28" t="s">
        <v>70</v>
      </c>
      <c r="E13" s="29" t="s">
        <v>208</v>
      </c>
      <c r="F13" s="30" t="s">
        <v>208</v>
      </c>
      <c r="G13" s="31" t="s">
        <v>208</v>
      </c>
      <c r="H13" s="31" t="s">
        <v>208</v>
      </c>
      <c r="I13" s="31" t="s">
        <v>208</v>
      </c>
      <c r="J13" s="31" t="s">
        <v>208</v>
      </c>
      <c r="K13" s="31" t="s">
        <v>208</v>
      </c>
      <c r="L13" s="31" t="s">
        <v>209</v>
      </c>
      <c r="M13" s="31" t="s">
        <v>208</v>
      </c>
      <c r="N13" s="31" t="s">
        <v>210</v>
      </c>
      <c r="O13" s="31" t="s">
        <v>210</v>
      </c>
      <c r="P13" s="31" t="s">
        <v>210</v>
      </c>
      <c r="Q13" s="31" t="s">
        <v>211</v>
      </c>
      <c r="R13" s="31" t="s">
        <v>211</v>
      </c>
      <c r="S13" s="31" t="s">
        <v>211</v>
      </c>
      <c r="T13" s="31" t="s">
        <v>211</v>
      </c>
      <c r="U13" s="31" t="s">
        <v>211</v>
      </c>
      <c r="V13" s="31" t="s">
        <v>211</v>
      </c>
      <c r="W13" s="31" t="s">
        <v>211</v>
      </c>
      <c r="X13" s="31" t="s">
        <v>209</v>
      </c>
      <c r="Y13" s="31" t="s">
        <v>211</v>
      </c>
      <c r="Z13" s="31" t="s">
        <v>212</v>
      </c>
      <c r="AA13" s="31" t="s">
        <v>212</v>
      </c>
      <c r="AB13" s="31" t="s">
        <v>212</v>
      </c>
      <c r="AC13" s="31" t="s">
        <v>212</v>
      </c>
    </row>
    <row r="14" spans="1:29" x14ac:dyDescent="0.25">
      <c r="A14" s="26" t="s">
        <v>213</v>
      </c>
      <c r="B14" s="33" t="s">
        <v>214</v>
      </c>
      <c r="C14" s="28" t="s">
        <v>69</v>
      </c>
      <c r="D14" s="28" t="s">
        <v>70</v>
      </c>
      <c r="E14" s="29" t="s">
        <v>215</v>
      </c>
      <c r="F14" s="39" t="s">
        <v>216</v>
      </c>
      <c r="G14" s="31" t="s">
        <v>217</v>
      </c>
      <c r="H14" s="31" t="s">
        <v>218</v>
      </c>
      <c r="I14" s="31" t="s">
        <v>219</v>
      </c>
      <c r="J14" s="31" t="s">
        <v>220</v>
      </c>
      <c r="K14" s="31" t="s">
        <v>221</v>
      </c>
      <c r="L14" s="31" t="s">
        <v>222</v>
      </c>
      <c r="M14" s="31" t="s">
        <v>223</v>
      </c>
      <c r="N14" s="31" t="s">
        <v>224</v>
      </c>
      <c r="O14" s="31" t="s">
        <v>225</v>
      </c>
      <c r="P14" s="31" t="s">
        <v>226</v>
      </c>
      <c r="Q14" s="31" t="s">
        <v>227</v>
      </c>
      <c r="R14" s="31" t="s">
        <v>228</v>
      </c>
      <c r="S14" s="31" t="s">
        <v>229</v>
      </c>
      <c r="T14" s="31" t="s">
        <v>230</v>
      </c>
      <c r="U14" s="31" t="s">
        <v>231</v>
      </c>
      <c r="V14" s="31" t="s">
        <v>232</v>
      </c>
      <c r="W14" s="31" t="s">
        <v>222</v>
      </c>
      <c r="X14" s="31" t="s">
        <v>222</v>
      </c>
      <c r="Y14" s="31" t="s">
        <v>233</v>
      </c>
      <c r="Z14" s="31" t="s">
        <v>234</v>
      </c>
      <c r="AA14" s="31" t="s">
        <v>235</v>
      </c>
      <c r="AB14" s="31" t="s">
        <v>236</v>
      </c>
      <c r="AC14" s="31" t="s">
        <v>237</v>
      </c>
    </row>
    <row r="15" spans="1:29" ht="18" x14ac:dyDescent="0.25">
      <c r="A15" s="26" t="s">
        <v>238</v>
      </c>
      <c r="B15" s="33" t="s">
        <v>239</v>
      </c>
      <c r="C15" s="28" t="s">
        <v>69</v>
      </c>
      <c r="D15" s="28" t="s">
        <v>70</v>
      </c>
      <c r="E15" s="29" t="s">
        <v>240</v>
      </c>
      <c r="F15" s="37" t="s">
        <v>241</v>
      </c>
      <c r="G15" s="31" t="s">
        <v>242</v>
      </c>
      <c r="H15" s="31" t="s">
        <v>243</v>
      </c>
      <c r="I15" s="31" t="s">
        <v>244</v>
      </c>
      <c r="J15" s="31" t="s">
        <v>245</v>
      </c>
      <c r="K15" s="31" t="s">
        <v>246</v>
      </c>
      <c r="L15" s="31" t="s">
        <v>247</v>
      </c>
      <c r="M15" s="31" t="s">
        <v>248</v>
      </c>
      <c r="N15" s="31" t="s">
        <v>249</v>
      </c>
      <c r="O15" s="31" t="s">
        <v>250</v>
      </c>
      <c r="P15" s="31" t="s">
        <v>251</v>
      </c>
      <c r="Q15" s="31" t="s">
        <v>252</v>
      </c>
      <c r="R15" s="31" t="s">
        <v>253</v>
      </c>
      <c r="S15" s="31" t="s">
        <v>254</v>
      </c>
      <c r="T15" s="31" t="s">
        <v>255</v>
      </c>
      <c r="U15" s="31" t="s">
        <v>256</v>
      </c>
      <c r="V15" s="31" t="s">
        <v>257</v>
      </c>
      <c r="W15" s="31" t="s">
        <v>257</v>
      </c>
      <c r="X15" s="31" t="s">
        <v>247</v>
      </c>
      <c r="Y15" s="31" t="s">
        <v>258</v>
      </c>
      <c r="Z15" s="31" t="s">
        <v>259</v>
      </c>
      <c r="AA15" s="31" t="s">
        <v>260</v>
      </c>
      <c r="AB15" s="31" t="s">
        <v>261</v>
      </c>
      <c r="AC15" s="31" t="s">
        <v>262</v>
      </c>
    </row>
    <row r="16" spans="1:29" ht="15.75" x14ac:dyDescent="0.25">
      <c r="A16" s="26" t="s">
        <v>263</v>
      </c>
      <c r="B16" s="33" t="s">
        <v>264</v>
      </c>
      <c r="C16" s="40" t="s">
        <v>265</v>
      </c>
      <c r="D16" s="28" t="s">
        <v>70</v>
      </c>
      <c r="E16" s="35"/>
      <c r="F16" s="36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</row>
    <row r="17" spans="1:29" x14ac:dyDescent="0.25">
      <c r="A17" s="26" t="s">
        <v>266</v>
      </c>
      <c r="B17" s="33" t="s">
        <v>267</v>
      </c>
      <c r="C17" s="28" t="s">
        <v>69</v>
      </c>
      <c r="D17" s="28" t="s">
        <v>70</v>
      </c>
      <c r="E17" s="29" t="s">
        <v>268</v>
      </c>
      <c r="F17" s="37" t="s">
        <v>269</v>
      </c>
      <c r="G17" s="31" t="s">
        <v>270</v>
      </c>
      <c r="H17" s="31">
        <v>1254</v>
      </c>
      <c r="I17" s="31" t="s">
        <v>271</v>
      </c>
      <c r="J17" s="31" t="s">
        <v>272</v>
      </c>
      <c r="K17" s="31" t="s">
        <v>273</v>
      </c>
      <c r="L17" s="31" t="s">
        <v>274</v>
      </c>
      <c r="M17" s="31" t="s">
        <v>275</v>
      </c>
      <c r="N17" s="31" t="s">
        <v>276</v>
      </c>
      <c r="O17" s="31" t="s">
        <v>276</v>
      </c>
      <c r="P17" s="31" t="s">
        <v>277</v>
      </c>
      <c r="Q17" s="31" t="s">
        <v>278</v>
      </c>
      <c r="R17" s="31" t="s">
        <v>279</v>
      </c>
      <c r="S17" s="31" t="s">
        <v>280</v>
      </c>
      <c r="T17" s="31" t="s">
        <v>281</v>
      </c>
      <c r="U17" s="31" t="s">
        <v>282</v>
      </c>
      <c r="V17" s="31" t="s">
        <v>283</v>
      </c>
      <c r="W17" s="31" t="s">
        <v>274</v>
      </c>
      <c r="X17" s="31" t="s">
        <v>274</v>
      </c>
      <c r="Y17" s="31" t="s">
        <v>284</v>
      </c>
      <c r="Z17" s="31" t="s">
        <v>285</v>
      </c>
      <c r="AA17" s="31" t="s">
        <v>286</v>
      </c>
      <c r="AB17" s="31" t="s">
        <v>287</v>
      </c>
      <c r="AC17" s="31" t="s">
        <v>288</v>
      </c>
    </row>
    <row r="18" spans="1:29" ht="15.75" x14ac:dyDescent="0.25">
      <c r="A18" s="26" t="s">
        <v>289</v>
      </c>
      <c r="B18" s="33" t="s">
        <v>290</v>
      </c>
      <c r="C18" s="28" t="s">
        <v>69</v>
      </c>
      <c r="D18" s="28" t="s">
        <v>70</v>
      </c>
      <c r="E18" s="35"/>
      <c r="F18" s="41"/>
      <c r="G18" s="41"/>
      <c r="H18" s="41"/>
      <c r="I18" s="31"/>
      <c r="J18" s="41"/>
      <c r="K18" s="41"/>
      <c r="L18" s="41"/>
      <c r="M18" s="41"/>
      <c r="N18" s="41"/>
      <c r="O18" s="41"/>
      <c r="P18" s="41"/>
      <c r="Q18" s="31"/>
      <c r="R18" s="41"/>
      <c r="S18" s="41"/>
      <c r="T18" s="41"/>
      <c r="U18" s="41"/>
      <c r="V18" s="41"/>
      <c r="W18" s="41"/>
      <c r="X18" s="31"/>
      <c r="Y18" s="41"/>
      <c r="Z18" s="41"/>
      <c r="AA18" s="41"/>
      <c r="AB18" s="41"/>
      <c r="AC18" s="41"/>
    </row>
    <row r="19" spans="1:29" ht="15.75" x14ac:dyDescent="0.25">
      <c r="A19" s="26" t="s">
        <v>291</v>
      </c>
      <c r="B19" s="33" t="s">
        <v>292</v>
      </c>
      <c r="C19" s="28" t="s">
        <v>69</v>
      </c>
      <c r="D19" s="28" t="s">
        <v>70</v>
      </c>
      <c r="E19" s="42"/>
      <c r="F19" s="41"/>
      <c r="G19" s="41"/>
      <c r="H19" s="41"/>
      <c r="I19" s="3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31"/>
      <c r="Y19" s="41"/>
      <c r="Z19" s="41"/>
      <c r="AA19" s="41"/>
      <c r="AB19" s="41"/>
      <c r="AC19" s="41"/>
    </row>
    <row r="20" spans="1:29" ht="15.75" x14ac:dyDescent="0.25">
      <c r="A20" s="26" t="s">
        <v>293</v>
      </c>
      <c r="B20" s="33" t="s">
        <v>294</v>
      </c>
      <c r="C20" s="28" t="s">
        <v>69</v>
      </c>
      <c r="D20" s="28" t="s">
        <v>70</v>
      </c>
      <c r="E20" s="42"/>
      <c r="F20" s="41"/>
      <c r="G20" s="41"/>
      <c r="H20" s="41"/>
      <c r="I20" s="3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</row>
    <row r="21" spans="1:29" x14ac:dyDescent="0.25">
      <c r="A21" s="26" t="s">
        <v>295</v>
      </c>
      <c r="B21" s="33" t="s">
        <v>296</v>
      </c>
      <c r="C21" s="28" t="s">
        <v>69</v>
      </c>
      <c r="D21" s="28" t="s">
        <v>70</v>
      </c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</row>
    <row r="22" spans="1:29" ht="15.75" x14ac:dyDescent="0.25">
      <c r="A22" s="26" t="s">
        <v>297</v>
      </c>
      <c r="B22" s="33" t="s">
        <v>298</v>
      </c>
      <c r="C22" s="28" t="s">
        <v>69</v>
      </c>
      <c r="D22" s="28" t="s">
        <v>70</v>
      </c>
      <c r="E22" s="42"/>
      <c r="F22" s="43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</row>
    <row r="23" spans="1:29" ht="15.75" x14ac:dyDescent="0.25">
      <c r="A23" s="26" t="s">
        <v>299</v>
      </c>
      <c r="B23" s="33" t="s">
        <v>300</v>
      </c>
      <c r="C23" s="28" t="s">
        <v>69</v>
      </c>
      <c r="D23" s="28" t="s">
        <v>70</v>
      </c>
      <c r="E23" s="42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</row>
    <row r="24" spans="1:29" ht="15.75" x14ac:dyDescent="0.25">
      <c r="A24" s="26" t="s">
        <v>301</v>
      </c>
      <c r="B24" s="33" t="s">
        <v>302</v>
      </c>
      <c r="C24" s="28" t="s">
        <v>69</v>
      </c>
      <c r="D24" s="28" t="s">
        <v>70</v>
      </c>
      <c r="E24" s="42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</row>
    <row r="25" spans="1:29" ht="15.75" x14ac:dyDescent="0.25">
      <c r="A25" s="26" t="s">
        <v>303</v>
      </c>
      <c r="B25" s="33" t="s">
        <v>304</v>
      </c>
      <c r="C25" s="28" t="s">
        <v>69</v>
      </c>
      <c r="D25" s="28" t="s">
        <v>70</v>
      </c>
      <c r="E25" s="42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</row>
    <row r="26" spans="1:29" ht="15.75" x14ac:dyDescent="0.25">
      <c r="A26" s="26" t="s">
        <v>305</v>
      </c>
      <c r="B26" s="33" t="s">
        <v>306</v>
      </c>
      <c r="C26" s="28" t="s">
        <v>69</v>
      </c>
      <c r="D26" s="28" t="s">
        <v>70</v>
      </c>
      <c r="E26" s="42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</row>
    <row r="27" spans="1:29" ht="15.75" x14ac:dyDescent="0.25">
      <c r="A27" s="26" t="s">
        <v>307</v>
      </c>
      <c r="B27" s="33" t="s">
        <v>294</v>
      </c>
      <c r="C27" s="28" t="s">
        <v>69</v>
      </c>
      <c r="D27" s="28" t="s">
        <v>70</v>
      </c>
      <c r="E27" s="42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</row>
    <row r="28" spans="1:29" x14ac:dyDescent="0.25">
      <c r="A28" s="22"/>
      <c r="B28" s="22"/>
      <c r="C28" s="24"/>
      <c r="D28" s="2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9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</row>
    <row r="29" spans="1:29" x14ac:dyDescent="0.25">
      <c r="A29" s="22"/>
      <c r="B29" s="22"/>
      <c r="C29" s="24"/>
      <c r="D29" s="2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</row>
    <row r="30" spans="1:29" x14ac:dyDescent="0.25">
      <c r="A30" s="22"/>
      <c r="B30" s="22"/>
      <c r="C30" s="24"/>
      <c r="D30" s="2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</row>
    <row r="31" spans="1:29" ht="15.75" x14ac:dyDescent="0.25">
      <c r="A31" s="19"/>
      <c r="B31" s="20" t="s">
        <v>308</v>
      </c>
      <c r="C31" s="21"/>
      <c r="D31" s="21"/>
      <c r="E31" s="21"/>
      <c r="F31" s="21"/>
      <c r="G31" s="21"/>
      <c r="H31" s="21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 ht="18" x14ac:dyDescent="0.25">
      <c r="A32" s="19"/>
      <c r="B32" s="44" t="s">
        <v>309</v>
      </c>
      <c r="C32" s="45"/>
      <c r="D32" s="45"/>
      <c r="E32" s="25" t="s">
        <v>42</v>
      </c>
      <c r="F32" s="25" t="s">
        <v>43</v>
      </c>
      <c r="G32" s="25" t="s">
        <v>44</v>
      </c>
      <c r="H32" s="25" t="s">
        <v>45</v>
      </c>
      <c r="I32" s="25" t="s">
        <v>46</v>
      </c>
      <c r="J32" s="25" t="s">
        <v>47</v>
      </c>
      <c r="K32" s="25" t="s">
        <v>48</v>
      </c>
      <c r="L32" s="25" t="s">
        <v>49</v>
      </c>
      <c r="M32" s="25" t="s">
        <v>50</v>
      </c>
      <c r="N32" s="25" t="s">
        <v>51</v>
      </c>
      <c r="O32" s="25" t="s">
        <v>52</v>
      </c>
      <c r="P32" s="25" t="s">
        <v>53</v>
      </c>
      <c r="Q32" s="25" t="s">
        <v>54</v>
      </c>
      <c r="R32" s="25" t="s">
        <v>55</v>
      </c>
      <c r="S32" s="25" t="s">
        <v>56</v>
      </c>
      <c r="T32" s="25" t="s">
        <v>57</v>
      </c>
      <c r="U32" s="25" t="s">
        <v>58</v>
      </c>
      <c r="V32" s="25" t="s">
        <v>59</v>
      </c>
      <c r="W32" s="25" t="s">
        <v>60</v>
      </c>
      <c r="X32" s="25" t="s">
        <v>61</v>
      </c>
      <c r="Y32" s="25" t="s">
        <v>62</v>
      </c>
      <c r="Z32" s="25" t="s">
        <v>63</v>
      </c>
      <c r="AA32" s="25" t="s">
        <v>64</v>
      </c>
      <c r="AB32" s="25" t="s">
        <v>65</v>
      </c>
      <c r="AC32" s="25" t="s">
        <v>66</v>
      </c>
    </row>
    <row r="33" spans="1:29" x14ac:dyDescent="0.25">
      <c r="A33" s="26" t="s">
        <v>310</v>
      </c>
      <c r="B33" s="44" t="s">
        <v>311</v>
      </c>
      <c r="C33" s="28" t="s">
        <v>69</v>
      </c>
      <c r="D33" s="28" t="s">
        <v>70</v>
      </c>
      <c r="E33" s="29">
        <v>-7776.3</v>
      </c>
      <c r="F33" s="29">
        <v>-8149.6</v>
      </c>
      <c r="G33" s="29">
        <v>-7698.9000000000005</v>
      </c>
      <c r="H33" s="29">
        <v>-8855.7999999999993</v>
      </c>
      <c r="I33" s="29">
        <v>-6377.6</v>
      </c>
      <c r="J33" s="29">
        <v>-8486.4</v>
      </c>
      <c r="K33" s="29">
        <v>-6467.6</v>
      </c>
      <c r="L33" s="29">
        <v>-6458.1</v>
      </c>
      <c r="M33" s="29">
        <v>-6528.3</v>
      </c>
      <c r="N33" s="29">
        <v>-7884.7999999999993</v>
      </c>
      <c r="O33" s="29">
        <v>-8750.7999999999993</v>
      </c>
      <c r="P33" s="29">
        <v>-8542.2999999999993</v>
      </c>
      <c r="Q33" s="29">
        <v>-4156.2000000000007</v>
      </c>
      <c r="R33" s="29">
        <v>-8621.5</v>
      </c>
      <c r="S33" s="29">
        <v>-8678</v>
      </c>
      <c r="T33" s="29">
        <v>-8768.5</v>
      </c>
      <c r="U33" s="29">
        <v>-8268.1</v>
      </c>
      <c r="V33" s="29">
        <v>-7843.8</v>
      </c>
      <c r="W33" s="29">
        <v>-8531.2999999999993</v>
      </c>
      <c r="X33" s="29">
        <v>-4499.7</v>
      </c>
      <c r="Y33" s="29">
        <v>-6372.2</v>
      </c>
      <c r="Z33" s="29">
        <v>-3720.5</v>
      </c>
      <c r="AA33" s="29">
        <v>-6656.9999999999991</v>
      </c>
      <c r="AB33" s="29">
        <v>-7995.3</v>
      </c>
      <c r="AC33" s="46">
        <v>-8101.3</v>
      </c>
    </row>
    <row r="34" spans="1:29" x14ac:dyDescent="0.25">
      <c r="A34" s="26" t="s">
        <v>312</v>
      </c>
      <c r="B34" s="44" t="s">
        <v>313</v>
      </c>
      <c r="C34" s="28" t="s">
        <v>69</v>
      </c>
      <c r="D34" s="28" t="s">
        <v>70</v>
      </c>
      <c r="E34" s="29">
        <v>-1837.3</v>
      </c>
      <c r="F34" s="29">
        <v>-1895.8</v>
      </c>
      <c r="G34" s="29">
        <v>-1582.1</v>
      </c>
      <c r="H34" s="29">
        <v>-3014.7000000000003</v>
      </c>
      <c r="I34" s="29">
        <v>-474.5</v>
      </c>
      <c r="J34" s="29">
        <v>-2561.9999999999995</v>
      </c>
      <c r="K34" s="29">
        <v>-1194.0999999999999</v>
      </c>
      <c r="L34" s="29">
        <v>-155</v>
      </c>
      <c r="M34" s="29">
        <v>-414.5</v>
      </c>
      <c r="N34" s="29">
        <v>-1868.1000000000001</v>
      </c>
      <c r="O34" s="29">
        <v>-2416.6999999999998</v>
      </c>
      <c r="P34" s="29">
        <v>-2291.1999999999998</v>
      </c>
      <c r="Q34" s="29">
        <v>1729.8</v>
      </c>
      <c r="R34" s="29">
        <v>-2271.4</v>
      </c>
      <c r="S34" s="29">
        <v>-2405.8000000000002</v>
      </c>
      <c r="T34" s="29">
        <v>-2661.2</v>
      </c>
      <c r="U34" s="29">
        <v>-2073.9</v>
      </c>
      <c r="V34" s="29">
        <v>-1616.6</v>
      </c>
      <c r="W34" s="29">
        <v>-3104.1</v>
      </c>
      <c r="X34" s="29">
        <v>1563.2</v>
      </c>
      <c r="Y34" s="29">
        <v>-1541.5</v>
      </c>
      <c r="Z34" s="29">
        <v>797.8</v>
      </c>
      <c r="AA34" s="29">
        <v>-193.8</v>
      </c>
      <c r="AB34" s="29">
        <v>-261.8</v>
      </c>
      <c r="AC34" s="46">
        <v>-482.6</v>
      </c>
    </row>
    <row r="35" spans="1:29" x14ac:dyDescent="0.25">
      <c r="A35" s="26" t="s">
        <v>314</v>
      </c>
      <c r="B35" s="44" t="s">
        <v>315</v>
      </c>
      <c r="C35" s="28" t="s">
        <v>69</v>
      </c>
      <c r="D35" s="28" t="s">
        <v>70</v>
      </c>
      <c r="E35" s="29">
        <v>-543.20000000000005</v>
      </c>
      <c r="F35" s="29">
        <v>-942.5</v>
      </c>
      <c r="G35" s="29">
        <v>-1009.7</v>
      </c>
      <c r="H35" s="29">
        <v>-789.9</v>
      </c>
      <c r="I35" s="29">
        <v>-1402.4</v>
      </c>
      <c r="J35" s="29">
        <v>-1174.8999999999999</v>
      </c>
      <c r="K35" s="29">
        <v>-541.5</v>
      </c>
      <c r="L35" s="29">
        <v>-2143.4</v>
      </c>
      <c r="M35" s="29">
        <v>-1995.7</v>
      </c>
      <c r="N35" s="29">
        <v>-679.8</v>
      </c>
      <c r="O35" s="29">
        <v>-969.8</v>
      </c>
      <c r="P35" s="29">
        <v>-764.1</v>
      </c>
      <c r="Q35" s="29">
        <v>-572.9</v>
      </c>
      <c r="R35" s="29">
        <v>-808.8</v>
      </c>
      <c r="S35" s="29">
        <v>-965.10000000000014</v>
      </c>
      <c r="T35" s="29">
        <v>-864</v>
      </c>
      <c r="U35" s="29">
        <v>-1553.6</v>
      </c>
      <c r="V35" s="29">
        <v>-1527.3</v>
      </c>
      <c r="W35" s="29">
        <v>-1886.2</v>
      </c>
      <c r="X35" s="29">
        <v>-2073.7000000000003</v>
      </c>
      <c r="Y35" s="29">
        <v>-778.59999999999991</v>
      </c>
      <c r="Z35" s="29">
        <v>-570.29999999999995</v>
      </c>
      <c r="AA35" s="29">
        <v>-851.09999999999991</v>
      </c>
      <c r="AB35" s="29">
        <v>-775.3</v>
      </c>
      <c r="AC35" s="46">
        <v>-566.4</v>
      </c>
    </row>
    <row r="36" spans="1:29" x14ac:dyDescent="0.25">
      <c r="A36" s="26" t="s">
        <v>316</v>
      </c>
      <c r="B36" s="44" t="s">
        <v>317</v>
      </c>
      <c r="C36" s="28" t="s">
        <v>69</v>
      </c>
      <c r="D36" s="28" t="s">
        <v>70</v>
      </c>
      <c r="E36" s="29">
        <v>-5395.8</v>
      </c>
      <c r="F36" s="29">
        <v>-5311.3</v>
      </c>
      <c r="G36" s="29">
        <v>-5107.1000000000004</v>
      </c>
      <c r="H36" s="29">
        <v>-5051.2</v>
      </c>
      <c r="I36" s="29">
        <v>-4500.7</v>
      </c>
      <c r="J36" s="29">
        <v>-4749.5</v>
      </c>
      <c r="K36" s="29">
        <v>-4732</v>
      </c>
      <c r="L36" s="29">
        <v>-4159.7</v>
      </c>
      <c r="M36" s="29">
        <v>-4118.1000000000004</v>
      </c>
      <c r="N36" s="29">
        <v>-5336.9</v>
      </c>
      <c r="O36" s="29">
        <v>-5364.3</v>
      </c>
      <c r="P36" s="29">
        <v>-5487</v>
      </c>
      <c r="Q36" s="29">
        <v>-5313.1</v>
      </c>
      <c r="R36" s="29">
        <v>-5541.3</v>
      </c>
      <c r="S36" s="29">
        <v>-5307.1</v>
      </c>
      <c r="T36" s="29">
        <v>-5243.2999999999993</v>
      </c>
      <c r="U36" s="29">
        <v>-4640.6000000000004</v>
      </c>
      <c r="V36" s="29">
        <v>-4845.3999999999996</v>
      </c>
      <c r="W36" s="29">
        <v>3541</v>
      </c>
      <c r="X36" s="29">
        <v>-3989.2</v>
      </c>
      <c r="Y36" s="29">
        <v>-4052.1</v>
      </c>
      <c r="Z36" s="29">
        <v>-3948</v>
      </c>
      <c r="AA36" s="29">
        <v>-5612.0999999999995</v>
      </c>
      <c r="AB36" s="29">
        <v>6958.2</v>
      </c>
      <c r="AC36" s="46">
        <v>7052.3</v>
      </c>
    </row>
    <row r="37" spans="1:29" ht="15.75" x14ac:dyDescent="0.25">
      <c r="A37" s="22"/>
      <c r="B37" s="47"/>
      <c r="C37" s="24"/>
      <c r="D37" s="2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48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</row>
    <row r="38" spans="1:29" ht="15.75" x14ac:dyDescent="0.25">
      <c r="B38" s="20" t="s">
        <v>318</v>
      </c>
      <c r="C38" s="21"/>
      <c r="D38" s="21"/>
    </row>
    <row r="39" spans="1:29" x14ac:dyDescent="0.25">
      <c r="B39" s="49" t="s">
        <v>319</v>
      </c>
      <c r="C39" s="50"/>
      <c r="D39" s="50"/>
      <c r="E39" s="25" t="s">
        <v>42</v>
      </c>
      <c r="F39" s="25" t="s">
        <v>43</v>
      </c>
      <c r="G39" s="25" t="s">
        <v>44</v>
      </c>
      <c r="H39" s="25" t="s">
        <v>45</v>
      </c>
      <c r="I39" s="25" t="s">
        <v>46</v>
      </c>
      <c r="J39" s="25" t="s">
        <v>47</v>
      </c>
      <c r="K39" s="25" t="s">
        <v>48</v>
      </c>
      <c r="L39" s="25" t="s">
        <v>49</v>
      </c>
      <c r="M39" s="25" t="s">
        <v>50</v>
      </c>
      <c r="N39" s="25" t="s">
        <v>51</v>
      </c>
      <c r="O39" s="25" t="s">
        <v>52</v>
      </c>
      <c r="P39" s="25" t="s">
        <v>53</v>
      </c>
      <c r="Q39" s="25" t="s">
        <v>54</v>
      </c>
      <c r="R39" s="25" t="s">
        <v>55</v>
      </c>
      <c r="S39" s="25" t="s">
        <v>56</v>
      </c>
      <c r="T39" s="25" t="s">
        <v>57</v>
      </c>
      <c r="U39" s="25" t="s">
        <v>58</v>
      </c>
      <c r="V39" s="25" t="s">
        <v>59</v>
      </c>
      <c r="W39" s="25" t="s">
        <v>60</v>
      </c>
      <c r="X39" s="25" t="s">
        <v>61</v>
      </c>
      <c r="Y39" s="25" t="s">
        <v>62</v>
      </c>
      <c r="Z39" s="25" t="s">
        <v>63</v>
      </c>
      <c r="AA39" s="25" t="s">
        <v>64</v>
      </c>
      <c r="AB39" s="25" t="s">
        <v>65</v>
      </c>
      <c r="AC39" s="25" t="s">
        <v>66</v>
      </c>
    </row>
    <row r="40" spans="1:29" x14ac:dyDescent="0.25">
      <c r="A40" s="26" t="s">
        <v>320</v>
      </c>
      <c r="B40" s="44" t="s">
        <v>311</v>
      </c>
      <c r="C40" s="28" t="s">
        <v>69</v>
      </c>
      <c r="D40" s="28" t="s">
        <v>70</v>
      </c>
      <c r="E40" s="29">
        <f>E41+E42+E43</f>
        <v>-1463</v>
      </c>
      <c r="F40" s="29">
        <v>-1439.7</v>
      </c>
      <c r="G40" s="29">
        <f t="shared" ref="G40:M40" si="0">G41+G42+G43</f>
        <v>-1448.7</v>
      </c>
      <c r="H40" s="29">
        <f t="shared" si="0"/>
        <v>-1470.3</v>
      </c>
      <c r="I40" s="29">
        <f t="shared" si="0"/>
        <v>-1506</v>
      </c>
      <c r="J40" s="29">
        <f t="shared" si="0"/>
        <v>-1533.3</v>
      </c>
      <c r="K40" s="29">
        <f t="shared" si="0"/>
        <v>-1531.1</v>
      </c>
      <c r="L40" s="29">
        <f t="shared" si="0"/>
        <v>-1547.4</v>
      </c>
      <c r="M40" s="29">
        <f t="shared" si="0"/>
        <v>-1557.4</v>
      </c>
      <c r="N40" s="29">
        <v>-1550.1</v>
      </c>
      <c r="O40" s="29">
        <v>-1519.9</v>
      </c>
      <c r="P40" s="29">
        <v>-1549.1</v>
      </c>
      <c r="Q40" s="29">
        <f>Q41+Q42+Q43</f>
        <v>-1543.4</v>
      </c>
      <c r="R40" s="29">
        <v>-1560</v>
      </c>
      <c r="S40" s="29">
        <v>-1553.6</v>
      </c>
      <c r="T40" s="29">
        <v>-1493.8</v>
      </c>
      <c r="U40" s="29">
        <v>-1456.9</v>
      </c>
      <c r="V40" s="51">
        <v>-1485.7</v>
      </c>
      <c r="W40" s="52">
        <v>-1487.6</v>
      </c>
      <c r="X40" s="29">
        <v>-1493.5</v>
      </c>
      <c r="Y40" s="53">
        <v>-1493.5</v>
      </c>
      <c r="Z40" s="53">
        <v>-1482</v>
      </c>
      <c r="AA40" s="41">
        <v>-1482.2</v>
      </c>
      <c r="AB40" s="41">
        <v>-1493.1</v>
      </c>
      <c r="AC40" s="41">
        <v>-1496.8</v>
      </c>
    </row>
    <row r="41" spans="1:29" x14ac:dyDescent="0.25">
      <c r="A41" s="26" t="s">
        <v>321</v>
      </c>
      <c r="B41" s="44" t="s">
        <v>313</v>
      </c>
      <c r="C41" s="28" t="s">
        <v>69</v>
      </c>
      <c r="D41" s="28" t="s">
        <v>70</v>
      </c>
      <c r="E41" s="29">
        <v>-93.3</v>
      </c>
      <c r="F41" s="29">
        <v>-109.5</v>
      </c>
      <c r="G41" s="29">
        <v>-253.6</v>
      </c>
      <c r="H41" s="29">
        <v>-75.599999999999994</v>
      </c>
      <c r="I41" s="29">
        <v>-130.80000000000001</v>
      </c>
      <c r="J41" s="29">
        <v>-64.3</v>
      </c>
      <c r="K41" s="29">
        <v>-63.6</v>
      </c>
      <c r="L41" s="29">
        <v>-105.1</v>
      </c>
      <c r="M41" s="29">
        <v>-232.4</v>
      </c>
      <c r="N41" s="29">
        <v>-119.2</v>
      </c>
      <c r="O41" s="29">
        <v>-148.1</v>
      </c>
      <c r="P41" s="29">
        <v>-67.5</v>
      </c>
      <c r="Q41" s="29">
        <v>-70</v>
      </c>
      <c r="R41" s="29">
        <v>-118.5</v>
      </c>
      <c r="S41" s="29">
        <v>-275.2</v>
      </c>
      <c r="T41" s="29">
        <v>-111.3</v>
      </c>
      <c r="U41" s="29">
        <v>-158.1</v>
      </c>
      <c r="V41" s="52">
        <v>-62.1</v>
      </c>
      <c r="W41" s="52">
        <v>-79.900000000000006</v>
      </c>
      <c r="X41" s="29">
        <v>-115.1</v>
      </c>
      <c r="Y41" s="53">
        <v>-115.1</v>
      </c>
      <c r="Z41" s="53">
        <v>-89</v>
      </c>
      <c r="AA41" s="41">
        <v>-177.3</v>
      </c>
      <c r="AB41" s="41">
        <v>-61.8</v>
      </c>
      <c r="AC41" s="41">
        <v>86.6</v>
      </c>
    </row>
    <row r="42" spans="1:29" x14ac:dyDescent="0.25">
      <c r="A42" s="26" t="s">
        <v>322</v>
      </c>
      <c r="B42" s="44" t="s">
        <v>315</v>
      </c>
      <c r="C42" s="28" t="s">
        <v>69</v>
      </c>
      <c r="D42" s="28" t="s">
        <v>70</v>
      </c>
      <c r="E42" s="29">
        <v>-363.1</v>
      </c>
      <c r="F42" s="29">
        <v>-329.2</v>
      </c>
      <c r="G42" s="29">
        <v>-206.4</v>
      </c>
      <c r="H42" s="29">
        <v>-195.1</v>
      </c>
      <c r="I42" s="29">
        <v>-127.9</v>
      </c>
      <c r="J42" s="29">
        <v>-168.7</v>
      </c>
      <c r="K42" s="29">
        <v>-337.5</v>
      </c>
      <c r="L42" s="29">
        <v>-351.6</v>
      </c>
      <c r="M42" s="29">
        <v>-267.3</v>
      </c>
      <c r="N42" s="29">
        <v>-215.6</v>
      </c>
      <c r="O42" s="29">
        <v>-137.5</v>
      </c>
      <c r="P42" s="29">
        <v>-188.5</v>
      </c>
      <c r="Q42" s="29">
        <v>-393.7</v>
      </c>
      <c r="R42" s="29">
        <v>-386.5</v>
      </c>
      <c r="S42" s="29">
        <v>-269.39999999999998</v>
      </c>
      <c r="T42" s="29">
        <v>-220.2</v>
      </c>
      <c r="U42" s="29">
        <v>-142</v>
      </c>
      <c r="V42" s="52">
        <v>-195</v>
      </c>
      <c r="W42" s="52">
        <v>-340.2</v>
      </c>
      <c r="X42" s="29">
        <v>-314.10000000000002</v>
      </c>
      <c r="Y42" s="53">
        <v>-314.10000000000002</v>
      </c>
      <c r="Z42" s="53">
        <v>-239.1</v>
      </c>
      <c r="AA42" s="41">
        <v>-148.4</v>
      </c>
      <c r="AB42" s="41">
        <v>-198.7</v>
      </c>
      <c r="AC42" s="41">
        <v>-327.5</v>
      </c>
    </row>
    <row r="43" spans="1:29" x14ac:dyDescent="0.25">
      <c r="A43" s="26" t="s">
        <v>323</v>
      </c>
      <c r="B43" s="44" t="s">
        <v>317</v>
      </c>
      <c r="C43" s="28" t="s">
        <v>69</v>
      </c>
      <c r="D43" s="28" t="s">
        <v>70</v>
      </c>
      <c r="E43" s="29">
        <v>-1006.6</v>
      </c>
      <c r="F43" s="29">
        <v>-1001</v>
      </c>
      <c r="G43" s="29">
        <v>-988.7</v>
      </c>
      <c r="H43" s="29">
        <v>-1199.5999999999999</v>
      </c>
      <c r="I43" s="29">
        <v>-1247.3</v>
      </c>
      <c r="J43" s="29">
        <v>-1300.3</v>
      </c>
      <c r="K43" s="29">
        <v>-1130</v>
      </c>
      <c r="L43" s="29">
        <v>-1090.7</v>
      </c>
      <c r="M43" s="29">
        <v>-1057.7</v>
      </c>
      <c r="N43" s="29">
        <v>-1215.3</v>
      </c>
      <c r="O43" s="29">
        <v>-1234.3</v>
      </c>
      <c r="P43" s="29">
        <v>-1293.0999999999999</v>
      </c>
      <c r="Q43" s="29">
        <v>-1079.7</v>
      </c>
      <c r="R43" s="29">
        <v>-1055</v>
      </c>
      <c r="S43" s="29">
        <v>-1009</v>
      </c>
      <c r="T43" s="29">
        <v>-1162.3</v>
      </c>
      <c r="U43" s="29">
        <v>-1156.8</v>
      </c>
      <c r="V43" s="52">
        <v>-1228.5999999999999</v>
      </c>
      <c r="W43" s="52">
        <v>-1067.5</v>
      </c>
      <c r="X43" s="29">
        <v>-1064.3</v>
      </c>
      <c r="Y43" s="53">
        <v>-1064.3</v>
      </c>
      <c r="Z43" s="53">
        <v>-1153.9000000000001</v>
      </c>
      <c r="AA43" s="41">
        <v>-1156.5</v>
      </c>
      <c r="AB43" s="41">
        <v>-1232.5999999999999</v>
      </c>
      <c r="AC43" s="41">
        <v>-1082.7</v>
      </c>
    </row>
    <row r="44" spans="1:29" x14ac:dyDescent="0.25">
      <c r="B44" s="54"/>
      <c r="C44" s="54"/>
      <c r="D44" s="54"/>
    </row>
    <row r="45" spans="1:29" x14ac:dyDescent="0.25">
      <c r="A45" s="22"/>
      <c r="B45" s="55"/>
      <c r="C45" s="55"/>
      <c r="D45" s="5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</row>
    <row r="46" spans="1:29" x14ac:dyDescent="0.25">
      <c r="A46" s="22"/>
      <c r="B46" s="55"/>
      <c r="C46" s="55"/>
      <c r="D46" s="55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</row>
    <row r="47" spans="1:29" x14ac:dyDescent="0.25">
      <c r="A47" s="22"/>
      <c r="B47" s="55"/>
      <c r="C47" s="55"/>
      <c r="D47" s="55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</row>
    <row r="48" spans="1:29" x14ac:dyDescent="0.25">
      <c r="A48" s="22"/>
      <c r="B48" s="22"/>
      <c r="C48" s="24"/>
      <c r="D48" s="2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1:29" x14ac:dyDescent="0.25">
      <c r="A49" s="22"/>
      <c r="B49" s="22"/>
      <c r="C49" s="24"/>
      <c r="D49" s="2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x14ac:dyDescent="0.25">
      <c r="A50" s="22"/>
      <c r="B50" s="22"/>
      <c r="C50" s="24"/>
      <c r="D50" s="2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</row>
    <row r="51" spans="1:29" x14ac:dyDescent="0.25">
      <c r="A51" s="22"/>
      <c r="B51" s="22"/>
      <c r="C51" s="24"/>
      <c r="D51" s="2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1:29" x14ac:dyDescent="0.25">
      <c r="A52" s="22"/>
      <c r="B52" s="22"/>
      <c r="C52" s="24"/>
      <c r="D52" s="2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x14ac:dyDescent="0.25">
      <c r="A53" s="22"/>
      <c r="B53" s="22"/>
      <c r="C53" s="24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x14ac:dyDescent="0.25">
      <c r="A54" s="22"/>
      <c r="B54" s="22"/>
      <c r="C54" s="24"/>
      <c r="D54" s="2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x14ac:dyDescent="0.25">
      <c r="A55" s="22"/>
      <c r="B55" s="22"/>
      <c r="C55" s="24"/>
      <c r="D55" s="2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x14ac:dyDescent="0.25">
      <c r="A56" s="22"/>
      <c r="B56" s="22"/>
      <c r="C56" s="24"/>
      <c r="D56" s="2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x14ac:dyDescent="0.25">
      <c r="A57" s="22"/>
      <c r="B57" s="22"/>
      <c r="C57" s="24"/>
      <c r="D57" s="2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 x14ac:dyDescent="0.25">
      <c r="A58" s="22"/>
      <c r="B58" s="22"/>
      <c r="C58" s="24"/>
      <c r="D58" s="2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x14ac:dyDescent="0.25">
      <c r="A59" s="22"/>
      <c r="B59" s="22"/>
      <c r="C59" s="24"/>
      <c r="D59" s="2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1:29" x14ac:dyDescent="0.25">
      <c r="A60" s="22"/>
      <c r="B60" s="22"/>
      <c r="C60" s="24"/>
      <c r="D60" s="2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 x14ac:dyDescent="0.25">
      <c r="A61" s="22"/>
      <c r="B61" s="22"/>
      <c r="C61" s="24"/>
      <c r="D61" s="2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</row>
    <row r="62" spans="1:29" x14ac:dyDescent="0.25">
      <c r="A62" s="22"/>
      <c r="B62" s="22"/>
      <c r="C62" s="24"/>
      <c r="D62" s="2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</row>
    <row r="63" spans="1:29" x14ac:dyDescent="0.25">
      <c r="A63" s="22"/>
      <c r="B63" s="22"/>
      <c r="C63" s="24"/>
      <c r="D63" s="2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</row>
    <row r="64" spans="1:29" x14ac:dyDescent="0.25">
      <c r="A64" s="22"/>
      <c r="B64" s="22"/>
      <c r="C64" s="24"/>
      <c r="D64" s="2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</row>
    <row r="65" spans="1:29" x14ac:dyDescent="0.25">
      <c r="A65" s="22"/>
      <c r="B65" s="22"/>
      <c r="C65" s="24"/>
      <c r="D65" s="2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</row>
    <row r="66" spans="1:29" x14ac:dyDescent="0.25">
      <c r="A66" s="22"/>
      <c r="B66" s="22"/>
      <c r="C66" s="24"/>
      <c r="D66" s="2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</row>
    <row r="67" spans="1:29" x14ac:dyDescent="0.25">
      <c r="A67" s="22"/>
      <c r="B67" s="22"/>
      <c r="C67" s="24"/>
      <c r="D67" s="2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</row>
    <row r="68" spans="1:29" x14ac:dyDescent="0.25">
      <c r="A68" s="22"/>
      <c r="B68" s="22"/>
      <c r="C68" s="24"/>
      <c r="D68" s="2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</row>
    <row r="69" spans="1:29" x14ac:dyDescent="0.25">
      <c r="A69" s="22"/>
      <c r="B69" s="22"/>
      <c r="C69" s="24"/>
      <c r="D69" s="2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</row>
    <row r="70" spans="1:29" x14ac:dyDescent="0.25">
      <c r="A70" s="22"/>
      <c r="B70" s="22"/>
      <c r="C70" s="24"/>
      <c r="D70" s="2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</row>
    <row r="71" spans="1:29" x14ac:dyDescent="0.25">
      <c r="A71" s="22"/>
      <c r="B71" s="22"/>
      <c r="C71" s="24"/>
      <c r="D71" s="2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</row>
    <row r="72" spans="1:29" x14ac:dyDescent="0.25">
      <c r="A72" s="22"/>
      <c r="B72" s="22"/>
      <c r="C72" s="24"/>
      <c r="D72" s="2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</row>
    <row r="73" spans="1:29" x14ac:dyDescent="0.25">
      <c r="A73" s="22"/>
      <c r="B73" s="22"/>
      <c r="C73" s="24"/>
      <c r="D73" s="2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</row>
    <row r="74" spans="1:29" x14ac:dyDescent="0.25">
      <c r="A74" s="22"/>
      <c r="B74" s="22"/>
      <c r="C74" s="24"/>
      <c r="D74" s="2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</sheetData>
  <conditionalFormatting sqref="E2:AC2 E32:AC32 E39:AC39">
    <cfRule type="expression" dxfId="1" priority="1">
      <formula>IF(E2&lt;&gt;"",IF(COUNTIF(#REF!,E2)&gt;1,TRUE,FALSE),FALSE)</formula>
    </cfRule>
    <cfRule type="expression" dxfId="0" priority="2">
      <formula>IF(AND(E1048576&lt;&gt;"",E1&lt;&gt;""),IF(OR(LEN(E1048576)&lt;&gt;4,LEN(E1)&gt;3),TRUE,FALSE),FALSE)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Feuillet de conversion</vt:lpstr>
      <vt:lpstr>Donnees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Humburg, Brett</dc:creator>
  <cp:lastModifiedBy>HEND BEN ZEKRI</cp:lastModifiedBy>
  <dcterms:created xsi:type="dcterms:W3CDTF">2019-10-23T16:02:58Z</dcterms:created>
  <dcterms:modified xsi:type="dcterms:W3CDTF">2026-09-15T16:28:37Z</dcterms:modified>
</cp:coreProperties>
</file>